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8280" yWindow="-120" windowWidth="25440" windowHeight="15990" tabRatio="844" firstSheet="10" activeTab="15"/>
  </bookViews>
  <sheets>
    <sheet name="Rekapitulace" sheetId="26" r:id="rId1"/>
    <sheet name="Personální zajištění" sheetId="22" r:id="rId2"/>
    <sheet name="Obecné servisní zajištění" sheetId="44" r:id="rId3"/>
    <sheet name="ZAT Provozní činnosti" sheetId="23" r:id="rId4"/>
    <sheet name="ZAT Kontrola - Stavební část" sheetId="20" r:id="rId5"/>
    <sheet name="ZAT Údržba - Stavební část" sheetId="21" r:id="rId6"/>
    <sheet name="ZAT Údržba - Technologická část" sheetId="25" r:id="rId7"/>
    <sheet name="SAT Provozní činnost" sheetId="27" r:id="rId8"/>
    <sheet name="SAT Kontrola - Stavební část" sheetId="28" r:id="rId9"/>
    <sheet name="SAT Údržba - Stavební část" sheetId="29" r:id="rId10"/>
    <sheet name="ATM Provozní činnosti" sheetId="30" r:id="rId11"/>
    <sheet name="ATM Kontrola - Stavební část" sheetId="31" r:id="rId12"/>
    <sheet name="ATM Údržba - Stavební část" sheetId="32" r:id="rId13"/>
    <sheet name="TAT Provozní činnosti" sheetId="37" r:id="rId14"/>
    <sheet name="TAT Kontrola - Stavební část" sheetId="38" r:id="rId15"/>
    <sheet name="TAT Údržba - Stavební část" sheetId="39" r:id="rId16"/>
    <sheet name="LAT Provozní činnosti" sheetId="41" r:id="rId17"/>
    <sheet name="LAT Kontrola - Stavební část" sheetId="42" r:id="rId18"/>
    <sheet name="LAT Údržba - Stavební část" sheetId="43" r:id="rId19"/>
  </sheets>
  <definedNames>
    <definedName name="_Toc42072120" localSheetId="18">'LAT Údržba - Stavební část'!$K$27</definedName>
    <definedName name="_Toc45712376" localSheetId="9">'SAT Údržba - Stavební část'!#REF!</definedName>
    <definedName name="_xlnm.Print_Area" localSheetId="11">'ATM Kontrola - Stavební část'!$B$1:$L$48</definedName>
    <definedName name="_xlnm.Print_Area" localSheetId="10">'ATM Provozní činnosti'!$B$1:$L$9</definedName>
    <definedName name="_xlnm.Print_Area" localSheetId="12">'ATM Údržba - Stavební část'!$B$1:$L$33</definedName>
    <definedName name="_xlnm.Print_Area" localSheetId="17">'LAT Kontrola - Stavební část'!$B$2:$L$30</definedName>
    <definedName name="_xlnm.Print_Area" localSheetId="16">'LAT Provozní činnosti'!$B$1:$L$9</definedName>
    <definedName name="_xlnm.Print_Area" localSheetId="18">'LAT Údržba - Stavební část'!$B$1:$L$81</definedName>
    <definedName name="_xlnm.Print_Area" localSheetId="2">'Obecné servisní zajištění'!$B$1:$L$30</definedName>
    <definedName name="_xlnm.Print_Area" localSheetId="1">'Personální zajištění'!$B$2:$L$11</definedName>
    <definedName name="_xlnm.Print_Area" localSheetId="0">Rekapitulace!$A$1:$G$61</definedName>
    <definedName name="_xlnm.Print_Area" localSheetId="8">'SAT Kontrola - Stavební část'!$B$1:$L$56</definedName>
    <definedName name="_xlnm.Print_Area" localSheetId="7">'SAT Provozní činnost'!$B$1:$L$9</definedName>
    <definedName name="_xlnm.Print_Area" localSheetId="9">'SAT Údržba - Stavební část'!$B$1:$L$54</definedName>
    <definedName name="_xlnm.Print_Area" localSheetId="14">'TAT Kontrola - Stavební část'!$B$1:$L$29</definedName>
    <definedName name="_xlnm.Print_Area" localSheetId="13">'TAT Provozní činnosti'!$B$1:$L$9</definedName>
    <definedName name="_xlnm.Print_Area" localSheetId="15">'TAT Údržba - Stavební část'!$B$1:$L$49</definedName>
    <definedName name="_xlnm.Print_Area" localSheetId="4">'ZAT Kontrola - Stavební část'!$B$1:$L$34</definedName>
    <definedName name="_xlnm.Print_Area" localSheetId="3">'ZAT Provozní činnosti'!$B$1:$L$9</definedName>
    <definedName name="_xlnm.Print_Area" localSheetId="5">'ZAT Údržba - Stavební část'!$B$1:$L$63</definedName>
    <definedName name="_xlnm.Print_Area" localSheetId="6">'ZAT Údržba - Technologická část'!$B$1:$L$23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9" l="1"/>
  <c r="I23" i="39"/>
  <c r="I22" i="39"/>
  <c r="I21" i="39"/>
  <c r="I20" i="39"/>
  <c r="I19" i="39"/>
  <c r="I18" i="39"/>
  <c r="I16" i="39"/>
  <c r="I15" i="39"/>
  <c r="I14" i="39"/>
  <c r="I13" i="39"/>
  <c r="I12" i="39"/>
  <c r="I10" i="39"/>
  <c r="I9" i="39"/>
  <c r="I8" i="39"/>
  <c r="I7" i="39"/>
  <c r="I6" i="39"/>
  <c r="I5" i="22" l="1"/>
  <c r="G9" i="22"/>
  <c r="K27" i="44" l="1"/>
  <c r="L27" i="44" s="1"/>
  <c r="I27" i="44"/>
  <c r="K26" i="44"/>
  <c r="L26" i="44" s="1"/>
  <c r="I26" i="44"/>
  <c r="K25" i="44"/>
  <c r="L25" i="44" s="1"/>
  <c r="I25" i="44"/>
  <c r="K24" i="44"/>
  <c r="L24" i="44" s="1"/>
  <c r="I24" i="44"/>
  <c r="K34" i="43" l="1"/>
  <c r="L34" i="43" s="1"/>
  <c r="K33" i="43"/>
  <c r="L33" i="43" s="1"/>
  <c r="K32" i="43"/>
  <c r="L32" i="43" s="1"/>
  <c r="K31" i="43"/>
  <c r="L31" i="43" s="1"/>
  <c r="K30" i="43"/>
  <c r="L30" i="43" s="1"/>
  <c r="K29" i="43"/>
  <c r="L29" i="43" s="1"/>
  <c r="K23" i="39"/>
  <c r="L23" i="39" s="1"/>
  <c r="K22" i="39"/>
  <c r="L22" i="39" s="1"/>
  <c r="K21" i="39"/>
  <c r="L21" i="39" s="1"/>
  <c r="K20" i="39"/>
  <c r="L20" i="39" s="1"/>
  <c r="K19" i="39"/>
  <c r="L19" i="39" s="1"/>
  <c r="K18" i="39"/>
  <c r="L18" i="39" s="1"/>
  <c r="K52" i="29"/>
  <c r="L52" i="29" s="1"/>
  <c r="K51" i="29"/>
  <c r="L51" i="29" s="1"/>
  <c r="K50" i="29"/>
  <c r="L50" i="29" s="1"/>
  <c r="K49" i="29"/>
  <c r="L49" i="29" s="1"/>
  <c r="K48" i="29"/>
  <c r="L48" i="29" s="1"/>
  <c r="K47" i="29"/>
  <c r="L47" i="29" s="1"/>
  <c r="K31" i="32"/>
  <c r="L31" i="32" s="1"/>
  <c r="K30" i="32"/>
  <c r="L30" i="32" s="1"/>
  <c r="K29" i="32"/>
  <c r="L29" i="32" s="1"/>
  <c r="K28" i="32"/>
  <c r="L28" i="32" s="1"/>
  <c r="K27" i="32"/>
  <c r="L27" i="32" s="1"/>
  <c r="K26" i="32"/>
  <c r="L26" i="32" s="1"/>
  <c r="K25" i="32"/>
  <c r="L25" i="32" s="1"/>
  <c r="K24" i="32"/>
  <c r="L24" i="32" s="1"/>
  <c r="K23" i="32"/>
  <c r="L23" i="32" s="1"/>
  <c r="K22" i="32"/>
  <c r="L22" i="32" s="1"/>
  <c r="I31" i="32"/>
  <c r="I30" i="32"/>
  <c r="I29" i="32"/>
  <c r="I28" i="32"/>
  <c r="I27" i="32"/>
  <c r="I26" i="32"/>
  <c r="I25" i="32"/>
  <c r="I24" i="32"/>
  <c r="I23" i="32"/>
  <c r="I22" i="32"/>
  <c r="L7" i="41"/>
  <c r="L6" i="41"/>
  <c r="L5" i="41"/>
  <c r="L7" i="37"/>
  <c r="L6" i="37"/>
  <c r="L5" i="37"/>
  <c r="L7" i="30"/>
  <c r="L6" i="30"/>
  <c r="L5" i="30"/>
  <c r="L9" i="30" s="1"/>
  <c r="G34" i="26" s="1"/>
  <c r="L7" i="27"/>
  <c r="L6" i="27"/>
  <c r="L5" i="27"/>
  <c r="K21" i="25"/>
  <c r="L21" i="25" s="1"/>
  <c r="K20" i="25"/>
  <c r="L20" i="25" s="1"/>
  <c r="K19" i="25"/>
  <c r="L19" i="25" s="1"/>
  <c r="I19" i="25"/>
  <c r="L7" i="23"/>
  <c r="L6" i="23"/>
  <c r="L5" i="23"/>
  <c r="L9" i="23" s="1"/>
  <c r="G17" i="26" s="1"/>
  <c r="I34" i="43"/>
  <c r="I33" i="43"/>
  <c r="I32" i="43"/>
  <c r="I31" i="43"/>
  <c r="I30" i="43"/>
  <c r="I29" i="43"/>
  <c r="I52" i="29"/>
  <c r="I51" i="29"/>
  <c r="I50" i="29"/>
  <c r="I49" i="29"/>
  <c r="I48" i="29"/>
  <c r="I47" i="29"/>
  <c r="F23" i="43"/>
  <c r="F14" i="39"/>
  <c r="F18" i="21"/>
  <c r="L9" i="41" l="1"/>
  <c r="G50" i="26" s="1"/>
  <c r="L9" i="37"/>
  <c r="G42" i="26" s="1"/>
  <c r="L9" i="27"/>
  <c r="G26" i="26" s="1"/>
  <c r="L23" i="25"/>
  <c r="G20" i="26" s="1"/>
  <c r="F15" i="32"/>
  <c r="F33" i="29"/>
  <c r="G7" i="41" l="1"/>
  <c r="G7" i="37"/>
  <c r="G7" i="30"/>
  <c r="G7" i="27"/>
  <c r="G28" i="44"/>
  <c r="K28" i="44" s="1"/>
  <c r="L28" i="44" s="1"/>
  <c r="G23" i="44"/>
  <c r="K23" i="44" s="1"/>
  <c r="L23" i="44" s="1"/>
  <c r="G22" i="44"/>
  <c r="K22" i="44" s="1"/>
  <c r="L22" i="44" s="1"/>
  <c r="G21" i="44"/>
  <c r="K21" i="44" s="1"/>
  <c r="L21" i="44" s="1"/>
  <c r="G20" i="44"/>
  <c r="K20" i="44" s="1"/>
  <c r="L20" i="44" s="1"/>
  <c r="G19" i="44"/>
  <c r="K19" i="44" s="1"/>
  <c r="L19" i="44" s="1"/>
  <c r="G16" i="44"/>
  <c r="K16" i="44" s="1"/>
  <c r="L16" i="44" s="1"/>
  <c r="G15" i="44"/>
  <c r="K15" i="44" s="1"/>
  <c r="L15" i="44" s="1"/>
  <c r="G14" i="44"/>
  <c r="K14" i="44" s="1"/>
  <c r="L14" i="44" s="1"/>
  <c r="G13" i="44"/>
  <c r="K13" i="44" s="1"/>
  <c r="L13" i="44" s="1"/>
  <c r="G12" i="44"/>
  <c r="K12" i="44" s="1"/>
  <c r="L12" i="44" s="1"/>
  <c r="G11" i="44"/>
  <c r="K11" i="44" s="1"/>
  <c r="L11" i="44" s="1"/>
  <c r="G10" i="44"/>
  <c r="K10" i="44" s="1"/>
  <c r="L10" i="44" s="1"/>
  <c r="G9" i="44"/>
  <c r="K9" i="44" s="1"/>
  <c r="L9" i="44" s="1"/>
  <c r="G8" i="44"/>
  <c r="K8" i="44" s="1"/>
  <c r="L8" i="44" s="1"/>
  <c r="G7" i="44"/>
  <c r="K7" i="44" s="1"/>
  <c r="L7" i="44" s="1"/>
  <c r="G6" i="44"/>
  <c r="K6" i="44" s="1"/>
  <c r="L6" i="44" s="1"/>
  <c r="G5" i="44"/>
  <c r="K5" i="44" s="1"/>
  <c r="L5" i="44" s="1"/>
  <c r="G6" i="22"/>
  <c r="K6" i="22" s="1"/>
  <c r="L6" i="22" s="1"/>
  <c r="G8" i="22"/>
  <c r="K8" i="22" s="1"/>
  <c r="L8" i="22" s="1"/>
  <c r="G5" i="22"/>
  <c r="K5" i="22" s="1"/>
  <c r="L5" i="22" s="1"/>
  <c r="I9" i="22" l="1"/>
  <c r="K9" i="22"/>
  <c r="L9" i="22" s="1"/>
  <c r="G10" i="29"/>
  <c r="G16" i="32"/>
  <c r="G15" i="32"/>
  <c r="G34" i="29"/>
  <c r="G33" i="29"/>
  <c r="I28" i="44"/>
  <c r="I23" i="44"/>
  <c r="I22" i="44"/>
  <c r="I21" i="44"/>
  <c r="I20" i="44"/>
  <c r="I19" i="44"/>
  <c r="G18" i="44"/>
  <c r="G17" i="44"/>
  <c r="I16" i="44"/>
  <c r="I15" i="44"/>
  <c r="I14" i="44"/>
  <c r="I13" i="44"/>
  <c r="I12" i="44"/>
  <c r="I11" i="44"/>
  <c r="I10" i="44"/>
  <c r="I9" i="44"/>
  <c r="I8" i="44"/>
  <c r="I7" i="44"/>
  <c r="I6" i="44"/>
  <c r="I5" i="44"/>
  <c r="I34" i="29" l="1"/>
  <c r="K34" i="29"/>
  <c r="L34" i="29" s="1"/>
  <c r="I10" i="29"/>
  <c r="K10" i="29"/>
  <c r="L10" i="29" s="1"/>
  <c r="I33" i="29"/>
  <c r="K33" i="29"/>
  <c r="L33" i="29" s="1"/>
  <c r="I15" i="32"/>
  <c r="K15" i="32"/>
  <c r="L15" i="32" s="1"/>
  <c r="I16" i="32"/>
  <c r="K16" i="32"/>
  <c r="L16" i="32" s="1"/>
  <c r="I17" i="44"/>
  <c r="I30" i="44" s="1"/>
  <c r="K17" i="44"/>
  <c r="L17" i="44" s="1"/>
  <c r="I18" i="44"/>
  <c r="K18" i="44"/>
  <c r="L18" i="44" s="1"/>
  <c r="G11" i="21"/>
  <c r="K11" i="21" s="1"/>
  <c r="L11" i="21" s="1"/>
  <c r="G17" i="21"/>
  <c r="K17" i="21" s="1"/>
  <c r="L17" i="21" s="1"/>
  <c r="G22" i="21"/>
  <c r="G26" i="21"/>
  <c r="G25" i="21"/>
  <c r="G14" i="21"/>
  <c r="G6" i="21"/>
  <c r="G9" i="21"/>
  <c r="I9" i="21" l="1"/>
  <c r="K9" i="21"/>
  <c r="L9" i="21" s="1"/>
  <c r="I6" i="21"/>
  <c r="K6" i="21"/>
  <c r="L6" i="21" s="1"/>
  <c r="I26" i="21"/>
  <c r="K26" i="21"/>
  <c r="L26" i="21" s="1"/>
  <c r="I14" i="21"/>
  <c r="K14" i="21"/>
  <c r="L14" i="21" s="1"/>
  <c r="I25" i="21"/>
  <c r="K25" i="21"/>
  <c r="L25" i="21" s="1"/>
  <c r="I22" i="21"/>
  <c r="K22" i="21"/>
  <c r="L22" i="21" s="1"/>
  <c r="L30" i="44"/>
  <c r="G12" i="26" s="1"/>
  <c r="G13" i="26" s="1"/>
  <c r="G14" i="26" s="1"/>
  <c r="G26" i="43"/>
  <c r="K26" i="43" s="1"/>
  <c r="L26" i="43" s="1"/>
  <c r="G27" i="43"/>
  <c r="I27" i="43" l="1"/>
  <c r="K27" i="43"/>
  <c r="L27" i="43" s="1"/>
  <c r="G32" i="29"/>
  <c r="I32" i="29" l="1"/>
  <c r="K32" i="29"/>
  <c r="L32" i="29" s="1"/>
  <c r="G28" i="42"/>
  <c r="G27" i="42"/>
  <c r="G26" i="42"/>
  <c r="G25" i="42"/>
  <c r="G27" i="38"/>
  <c r="G26" i="38"/>
  <c r="G25" i="38"/>
  <c r="G24" i="38"/>
  <c r="I25" i="42" l="1"/>
  <c r="K25" i="42"/>
  <c r="L25" i="42" s="1"/>
  <c r="I26" i="42"/>
  <c r="K26" i="42"/>
  <c r="L26" i="42" s="1"/>
  <c r="I27" i="42"/>
  <c r="K27" i="42"/>
  <c r="L27" i="42" s="1"/>
  <c r="I28" i="42"/>
  <c r="K28" i="42"/>
  <c r="L28" i="42" s="1"/>
  <c r="I24" i="38"/>
  <c r="K24" i="38"/>
  <c r="L24" i="38" s="1"/>
  <c r="I26" i="38"/>
  <c r="K26" i="38"/>
  <c r="L26" i="38" s="1"/>
  <c r="I25" i="38"/>
  <c r="K25" i="38"/>
  <c r="L25" i="38" s="1"/>
  <c r="I27" i="38"/>
  <c r="K27" i="38"/>
  <c r="L27" i="38" s="1"/>
  <c r="G23" i="42"/>
  <c r="G13" i="42"/>
  <c r="G13" i="38"/>
  <c r="I13" i="42" l="1"/>
  <c r="K13" i="42"/>
  <c r="L13" i="42" s="1"/>
  <c r="I23" i="42"/>
  <c r="K23" i="42"/>
  <c r="L23" i="42" s="1"/>
  <c r="I13" i="38"/>
  <c r="K13" i="38"/>
  <c r="L13" i="38" s="1"/>
  <c r="G6" i="41"/>
  <c r="I6" i="41" s="1"/>
  <c r="G6" i="37"/>
  <c r="I6" i="37" s="1"/>
  <c r="G6" i="30"/>
  <c r="I6" i="30" s="1"/>
  <c r="G6" i="27"/>
  <c r="I6" i="27" s="1"/>
  <c r="G6" i="23"/>
  <c r="I6" i="23" s="1"/>
  <c r="G12" i="42" l="1"/>
  <c r="K12" i="42" s="1"/>
  <c r="L12" i="42" s="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I39" i="31" l="1"/>
  <c r="K39" i="31"/>
  <c r="L39" i="31" s="1"/>
  <c r="I36" i="31"/>
  <c r="K36" i="31"/>
  <c r="L36" i="31" s="1"/>
  <c r="I37" i="31"/>
  <c r="K37" i="31"/>
  <c r="L37" i="31" s="1"/>
  <c r="I38" i="31"/>
  <c r="K38" i="31"/>
  <c r="L38" i="31" s="1"/>
  <c r="I33" i="31"/>
  <c r="K33" i="31"/>
  <c r="L33" i="31" s="1"/>
  <c r="I46" i="31"/>
  <c r="K46" i="31"/>
  <c r="L46" i="31" s="1"/>
  <c r="I42" i="31"/>
  <c r="K42" i="31"/>
  <c r="L42" i="31" s="1"/>
  <c r="I43" i="31"/>
  <c r="K43" i="31"/>
  <c r="L43" i="31" s="1"/>
  <c r="I44" i="31"/>
  <c r="K44" i="31"/>
  <c r="L44" i="31" s="1"/>
  <c r="I45" i="31"/>
  <c r="K45" i="31"/>
  <c r="L45" i="31" s="1"/>
  <c r="I34" i="31"/>
  <c r="K34" i="31"/>
  <c r="L34" i="31" s="1"/>
  <c r="I40" i="31"/>
  <c r="K40" i="31"/>
  <c r="L40" i="31" s="1"/>
  <c r="I35" i="31"/>
  <c r="K35" i="31"/>
  <c r="L35" i="31" s="1"/>
  <c r="I41" i="31"/>
  <c r="K41" i="31"/>
  <c r="L41" i="31" s="1"/>
  <c r="G54" i="28"/>
  <c r="G53" i="28"/>
  <c r="G52" i="28"/>
  <c r="G51" i="28"/>
  <c r="G50" i="28"/>
  <c r="G49" i="28"/>
  <c r="G48" i="28"/>
  <c r="G47" i="28"/>
  <c r="G46" i="28"/>
  <c r="G45" i="28"/>
  <c r="G44" i="28"/>
  <c r="G43" i="28"/>
  <c r="G32" i="20"/>
  <c r="G31" i="20"/>
  <c r="G30" i="20"/>
  <c r="G29" i="20"/>
  <c r="I52" i="28" l="1"/>
  <c r="K52" i="28"/>
  <c r="L52" i="28" s="1"/>
  <c r="I48" i="28"/>
  <c r="K48" i="28"/>
  <c r="L48" i="28" s="1"/>
  <c r="I50" i="28"/>
  <c r="K50" i="28"/>
  <c r="L50" i="28" s="1"/>
  <c r="I44" i="28"/>
  <c r="K44" i="28"/>
  <c r="L44" i="28" s="1"/>
  <c r="I45" i="28"/>
  <c r="K45" i="28"/>
  <c r="L45" i="28" s="1"/>
  <c r="I53" i="28"/>
  <c r="K53" i="28"/>
  <c r="L53" i="28" s="1"/>
  <c r="I47" i="28"/>
  <c r="K47" i="28"/>
  <c r="L47" i="28" s="1"/>
  <c r="I49" i="28"/>
  <c r="K49" i="28"/>
  <c r="L49" i="28" s="1"/>
  <c r="I43" i="28"/>
  <c r="K43" i="28"/>
  <c r="L43" i="28" s="1"/>
  <c r="I51" i="28"/>
  <c r="K51" i="28"/>
  <c r="L51" i="28" s="1"/>
  <c r="I46" i="28"/>
  <c r="K46" i="28"/>
  <c r="L46" i="28" s="1"/>
  <c r="I54" i="28"/>
  <c r="K54" i="28"/>
  <c r="L54" i="28" s="1"/>
  <c r="I31" i="20"/>
  <c r="K31" i="20"/>
  <c r="L31" i="20" s="1"/>
  <c r="I29" i="20"/>
  <c r="K29" i="20"/>
  <c r="L29" i="20" s="1"/>
  <c r="I30" i="20"/>
  <c r="K30" i="20"/>
  <c r="L30" i="20" s="1"/>
  <c r="I32" i="20"/>
  <c r="K32" i="20"/>
  <c r="L32" i="20" s="1"/>
  <c r="I26" i="43"/>
  <c r="G25" i="43"/>
  <c r="G24" i="43"/>
  <c r="G23" i="43"/>
  <c r="G22" i="43"/>
  <c r="G21" i="43"/>
  <c r="G20" i="43"/>
  <c r="G18" i="43"/>
  <c r="G17" i="43"/>
  <c r="G16" i="43"/>
  <c r="G14" i="43"/>
  <c r="G13" i="43"/>
  <c r="G12" i="43"/>
  <c r="G11" i="43"/>
  <c r="G9" i="43"/>
  <c r="G8" i="43"/>
  <c r="G7" i="43"/>
  <c r="G6" i="43"/>
  <c r="G24" i="42"/>
  <c r="G22" i="42"/>
  <c r="G21" i="42"/>
  <c r="G20" i="42"/>
  <c r="G19" i="42"/>
  <c r="G18" i="42"/>
  <c r="G17" i="42"/>
  <c r="G16" i="42"/>
  <c r="G15" i="42"/>
  <c r="G14" i="42"/>
  <c r="I12" i="42"/>
  <c r="G11" i="42"/>
  <c r="G10" i="42"/>
  <c r="G9" i="42"/>
  <c r="G8" i="42"/>
  <c r="G7" i="42"/>
  <c r="G6" i="42"/>
  <c r="G5" i="42"/>
  <c r="I7" i="41"/>
  <c r="G5" i="41"/>
  <c r="I5" i="41" s="1"/>
  <c r="I21" i="42" l="1"/>
  <c r="K21" i="42"/>
  <c r="L21" i="42" s="1"/>
  <c r="I7" i="42"/>
  <c r="K7" i="42"/>
  <c r="L7" i="42" s="1"/>
  <c r="I22" i="42"/>
  <c r="K22" i="42"/>
  <c r="L22" i="42" s="1"/>
  <c r="I24" i="42"/>
  <c r="K24" i="42"/>
  <c r="L24" i="42" s="1"/>
  <c r="I14" i="42"/>
  <c r="K14" i="42"/>
  <c r="L14" i="42" s="1"/>
  <c r="I15" i="42"/>
  <c r="K15" i="42"/>
  <c r="L15" i="42" s="1"/>
  <c r="I16" i="42"/>
  <c r="K16" i="42"/>
  <c r="L16" i="42" s="1"/>
  <c r="I17" i="42"/>
  <c r="K17" i="42"/>
  <c r="L17" i="42" s="1"/>
  <c r="I20" i="42"/>
  <c r="K20" i="42"/>
  <c r="L20" i="42" s="1"/>
  <c r="I8" i="42"/>
  <c r="K8" i="42"/>
  <c r="L8" i="42" s="1"/>
  <c r="I9" i="42"/>
  <c r="K9" i="42"/>
  <c r="L9" i="42" s="1"/>
  <c r="I10" i="42"/>
  <c r="I30" i="42" s="1"/>
  <c r="K10" i="42"/>
  <c r="L10" i="42" s="1"/>
  <c r="I5" i="42"/>
  <c r="K5" i="42"/>
  <c r="L5" i="42" s="1"/>
  <c r="I11" i="42"/>
  <c r="K11" i="42"/>
  <c r="L11" i="42" s="1"/>
  <c r="I18" i="42"/>
  <c r="K18" i="42"/>
  <c r="L18" i="42" s="1"/>
  <c r="I6" i="42"/>
  <c r="K6" i="42"/>
  <c r="L6" i="42" s="1"/>
  <c r="I19" i="42"/>
  <c r="K19" i="42"/>
  <c r="L19" i="42" s="1"/>
  <c r="I21" i="43"/>
  <c r="K21" i="43"/>
  <c r="L21" i="43" s="1"/>
  <c r="I18" i="43"/>
  <c r="K18" i="43"/>
  <c r="L18" i="43" s="1"/>
  <c r="I9" i="43"/>
  <c r="K9" i="43"/>
  <c r="L9" i="43" s="1"/>
  <c r="I11" i="43"/>
  <c r="K11" i="43"/>
  <c r="L11" i="43" s="1"/>
  <c r="I12" i="43"/>
  <c r="K12" i="43"/>
  <c r="L12" i="43" s="1"/>
  <c r="I22" i="43"/>
  <c r="K22" i="43"/>
  <c r="L22" i="43" s="1"/>
  <c r="I8" i="43"/>
  <c r="K8" i="43"/>
  <c r="L8" i="43" s="1"/>
  <c r="I13" i="43"/>
  <c r="K13" i="43"/>
  <c r="L13" i="43" s="1"/>
  <c r="I14" i="43"/>
  <c r="K14" i="43"/>
  <c r="L14" i="43" s="1"/>
  <c r="I24" i="43"/>
  <c r="K24" i="43"/>
  <c r="L24" i="43" s="1"/>
  <c r="I20" i="43"/>
  <c r="K20" i="43"/>
  <c r="L20" i="43" s="1"/>
  <c r="I23" i="43"/>
  <c r="K23" i="43"/>
  <c r="L23" i="43" s="1"/>
  <c r="I6" i="43"/>
  <c r="K6" i="43"/>
  <c r="L6" i="43" s="1"/>
  <c r="I16" i="43"/>
  <c r="K16" i="43"/>
  <c r="L16" i="43" s="1"/>
  <c r="I25" i="43"/>
  <c r="K25" i="43"/>
  <c r="L25" i="43" s="1"/>
  <c r="I7" i="43"/>
  <c r="K7" i="43"/>
  <c r="L7" i="43" s="1"/>
  <c r="I17" i="43"/>
  <c r="K17" i="43"/>
  <c r="L17" i="43" s="1"/>
  <c r="I9" i="41"/>
  <c r="L30" i="42" l="1"/>
  <c r="G51" i="26" s="1"/>
  <c r="L36" i="43"/>
  <c r="G52" i="26" s="1"/>
  <c r="I36" i="43"/>
  <c r="G16" i="39"/>
  <c r="G15" i="39"/>
  <c r="G14" i="39"/>
  <c r="G13" i="39"/>
  <c r="G12" i="39"/>
  <c r="G10" i="39"/>
  <c r="G9" i="39"/>
  <c r="G8" i="39"/>
  <c r="G7" i="39"/>
  <c r="G6" i="39"/>
  <c r="G23" i="38"/>
  <c r="G22" i="38"/>
  <c r="G21" i="38"/>
  <c r="G20" i="38"/>
  <c r="G19" i="38"/>
  <c r="G18" i="38"/>
  <c r="G17" i="38"/>
  <c r="G16" i="38"/>
  <c r="G15" i="38"/>
  <c r="G14" i="38"/>
  <c r="G12" i="38"/>
  <c r="G11" i="38"/>
  <c r="G10" i="38"/>
  <c r="G9" i="38"/>
  <c r="G8" i="38"/>
  <c r="G7" i="38"/>
  <c r="G6" i="38"/>
  <c r="G5" i="38"/>
  <c r="I7" i="37"/>
  <c r="G5" i="37"/>
  <c r="I5" i="37" s="1"/>
  <c r="G53" i="26" l="1"/>
  <c r="G54" i="26" s="1"/>
  <c r="G55" i="26" s="1"/>
  <c r="K14" i="39"/>
  <c r="L14" i="39" s="1"/>
  <c r="K8" i="39"/>
  <c r="L8" i="39" s="1"/>
  <c r="K15" i="39"/>
  <c r="L15" i="39" s="1"/>
  <c r="K9" i="39"/>
  <c r="L9" i="39" s="1"/>
  <c r="K10" i="39"/>
  <c r="L10" i="39" s="1"/>
  <c r="K12" i="39"/>
  <c r="L12" i="39" s="1"/>
  <c r="K13" i="39"/>
  <c r="L13" i="39" s="1"/>
  <c r="K6" i="39"/>
  <c r="L6" i="39" s="1"/>
  <c r="K7" i="39"/>
  <c r="L7" i="39" s="1"/>
  <c r="K16" i="39"/>
  <c r="L16" i="39" s="1"/>
  <c r="I10" i="38"/>
  <c r="K10" i="38"/>
  <c r="L10" i="38" s="1"/>
  <c r="I21" i="38"/>
  <c r="K21" i="38"/>
  <c r="L21" i="38" s="1"/>
  <c r="I22" i="38"/>
  <c r="K22" i="38"/>
  <c r="L22" i="38" s="1"/>
  <c r="I18" i="38"/>
  <c r="K18" i="38"/>
  <c r="L18" i="38" s="1"/>
  <c r="I23" i="38"/>
  <c r="K23" i="38"/>
  <c r="L23" i="38" s="1"/>
  <c r="I19" i="38"/>
  <c r="K19" i="38"/>
  <c r="L19" i="38" s="1"/>
  <c r="I11" i="38"/>
  <c r="K11" i="38"/>
  <c r="L11" i="38" s="1"/>
  <c r="I16" i="38"/>
  <c r="K16" i="38"/>
  <c r="L16" i="38" s="1"/>
  <c r="I9" i="38"/>
  <c r="K9" i="38"/>
  <c r="L9" i="38" s="1"/>
  <c r="I20" i="38"/>
  <c r="K20" i="38"/>
  <c r="L20" i="38" s="1"/>
  <c r="I12" i="38"/>
  <c r="K12" i="38"/>
  <c r="L12" i="38" s="1"/>
  <c r="I5" i="38"/>
  <c r="K5" i="38"/>
  <c r="L5" i="38" s="1"/>
  <c r="I14" i="38"/>
  <c r="K14" i="38"/>
  <c r="L14" i="38" s="1"/>
  <c r="I6" i="38"/>
  <c r="K6" i="38"/>
  <c r="L6" i="38" s="1"/>
  <c r="I15" i="38"/>
  <c r="K15" i="38"/>
  <c r="L15" i="38" s="1"/>
  <c r="I7" i="38"/>
  <c r="K7" i="38"/>
  <c r="L7" i="38" s="1"/>
  <c r="I8" i="38"/>
  <c r="K8" i="38"/>
  <c r="L8" i="38" s="1"/>
  <c r="I17" i="38"/>
  <c r="K17" i="38"/>
  <c r="L17" i="38" s="1"/>
  <c r="I9" i="37"/>
  <c r="L25" i="39" l="1"/>
  <c r="G44" i="26" s="1"/>
  <c r="I29" i="38"/>
  <c r="L29" i="38"/>
  <c r="G43" i="26" s="1"/>
  <c r="G45" i="26"/>
  <c r="G46" i="26" s="1"/>
  <c r="G47" i="26" s="1"/>
  <c r="I7" i="30" l="1"/>
  <c r="I7" i="27"/>
  <c r="I7" i="23"/>
  <c r="I8" i="22"/>
  <c r="G20" i="32"/>
  <c r="G19" i="32"/>
  <c r="G18" i="32"/>
  <c r="G17" i="32"/>
  <c r="G14" i="32"/>
  <c r="G13" i="32"/>
  <c r="G12" i="32"/>
  <c r="G11" i="32"/>
  <c r="G10" i="32"/>
  <c r="G9" i="32"/>
  <c r="G8" i="32"/>
  <c r="G7" i="32"/>
  <c r="G6" i="32"/>
  <c r="G5" i="32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I17" i="31" l="1"/>
  <c r="K17" i="31"/>
  <c r="L17" i="31" s="1"/>
  <c r="I21" i="31"/>
  <c r="K21" i="31"/>
  <c r="L21" i="31" s="1"/>
  <c r="I10" i="31"/>
  <c r="K10" i="31"/>
  <c r="L10" i="31" s="1"/>
  <c r="I23" i="31"/>
  <c r="K23" i="31"/>
  <c r="L23" i="31" s="1"/>
  <c r="I18" i="31"/>
  <c r="K18" i="31"/>
  <c r="L18" i="31" s="1"/>
  <c r="I9" i="31"/>
  <c r="K9" i="31"/>
  <c r="L9" i="31" s="1"/>
  <c r="I27" i="31"/>
  <c r="K27" i="31"/>
  <c r="L27" i="31" s="1"/>
  <c r="I16" i="31"/>
  <c r="K16" i="31"/>
  <c r="L16" i="31" s="1"/>
  <c r="I28" i="31"/>
  <c r="K28" i="31"/>
  <c r="L28" i="31" s="1"/>
  <c r="I5" i="31"/>
  <c r="K5" i="31"/>
  <c r="L5" i="31" s="1"/>
  <c r="I6" i="31"/>
  <c r="K6" i="31"/>
  <c r="L6" i="31" s="1"/>
  <c r="I24" i="31"/>
  <c r="K24" i="31"/>
  <c r="L24" i="31" s="1"/>
  <c r="I7" i="31"/>
  <c r="K7" i="31"/>
  <c r="L7" i="31" s="1"/>
  <c r="I31" i="31"/>
  <c r="K31" i="31"/>
  <c r="L31" i="31" s="1"/>
  <c r="I15" i="31"/>
  <c r="K15" i="31"/>
  <c r="L15" i="31" s="1"/>
  <c r="I22" i="31"/>
  <c r="K22" i="31"/>
  <c r="L22" i="31" s="1"/>
  <c r="I11" i="31"/>
  <c r="K11" i="31"/>
  <c r="L11" i="31" s="1"/>
  <c r="I29" i="31"/>
  <c r="K29" i="31"/>
  <c r="L29" i="31" s="1"/>
  <c r="I12" i="31"/>
  <c r="K12" i="31"/>
  <c r="L12" i="31" s="1"/>
  <c r="I30" i="31"/>
  <c r="K30" i="31"/>
  <c r="L30" i="31" s="1"/>
  <c r="I13" i="31"/>
  <c r="K13" i="31"/>
  <c r="L13" i="31" s="1"/>
  <c r="I19" i="31"/>
  <c r="K19" i="31"/>
  <c r="L19" i="31" s="1"/>
  <c r="I25" i="31"/>
  <c r="K25" i="31"/>
  <c r="L25" i="31" s="1"/>
  <c r="I8" i="31"/>
  <c r="K8" i="31"/>
  <c r="L8" i="31" s="1"/>
  <c r="I14" i="31"/>
  <c r="K14" i="31"/>
  <c r="L14" i="31" s="1"/>
  <c r="I20" i="31"/>
  <c r="K20" i="31"/>
  <c r="L20" i="31" s="1"/>
  <c r="I26" i="31"/>
  <c r="K26" i="31"/>
  <c r="L26" i="31" s="1"/>
  <c r="I32" i="31"/>
  <c r="K32" i="31"/>
  <c r="L32" i="31" s="1"/>
  <c r="I7" i="32"/>
  <c r="K7" i="32"/>
  <c r="L7" i="32" s="1"/>
  <c r="I20" i="32"/>
  <c r="K20" i="32"/>
  <c r="L20" i="32" s="1"/>
  <c r="I11" i="32"/>
  <c r="K11" i="32"/>
  <c r="L11" i="32" s="1"/>
  <c r="I17" i="32"/>
  <c r="K17" i="32"/>
  <c r="L17" i="32" s="1"/>
  <c r="I12" i="32"/>
  <c r="K12" i="32"/>
  <c r="L12" i="32" s="1"/>
  <c r="I18" i="32"/>
  <c r="K18" i="32"/>
  <c r="L18" i="32" s="1"/>
  <c r="I9" i="32"/>
  <c r="K9" i="32"/>
  <c r="L9" i="32" s="1"/>
  <c r="I13" i="32"/>
  <c r="K13" i="32"/>
  <c r="L13" i="32" s="1"/>
  <c r="I8" i="32"/>
  <c r="K8" i="32"/>
  <c r="L8" i="32" s="1"/>
  <c r="I19" i="32"/>
  <c r="K19" i="32"/>
  <c r="L19" i="32" s="1"/>
  <c r="I10" i="32"/>
  <c r="K10" i="32"/>
  <c r="L10" i="32" s="1"/>
  <c r="I5" i="32"/>
  <c r="K5" i="32"/>
  <c r="L5" i="32" s="1"/>
  <c r="I6" i="32"/>
  <c r="K6" i="32"/>
  <c r="L6" i="32" s="1"/>
  <c r="I14" i="32"/>
  <c r="K14" i="32"/>
  <c r="L14" i="32" s="1"/>
  <c r="I48" i="31" l="1"/>
  <c r="L33" i="32"/>
  <c r="G36" i="26" s="1"/>
  <c r="L48" i="31"/>
  <c r="G35" i="26" s="1"/>
  <c r="I33" i="32"/>
  <c r="G27" i="21"/>
  <c r="G24" i="21"/>
  <c r="G23" i="21"/>
  <c r="G21" i="21"/>
  <c r="G20" i="21"/>
  <c r="G19" i="21"/>
  <c r="G18" i="21"/>
  <c r="I17" i="21"/>
  <c r="G15" i="21"/>
  <c r="G13" i="21"/>
  <c r="G12" i="21"/>
  <c r="I11" i="21"/>
  <c r="G8" i="21"/>
  <c r="G7" i="21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9" i="20"/>
  <c r="G8" i="20"/>
  <c r="G7" i="20"/>
  <c r="G6" i="20"/>
  <c r="G5" i="20"/>
  <c r="I15" i="21" l="1"/>
  <c r="K15" i="21"/>
  <c r="L15" i="21" s="1"/>
  <c r="I20" i="21"/>
  <c r="K20" i="21"/>
  <c r="L20" i="21" s="1"/>
  <c r="I27" i="21"/>
  <c r="K27" i="21"/>
  <c r="L27" i="21" s="1"/>
  <c r="I18" i="21"/>
  <c r="K18" i="21"/>
  <c r="L18" i="21" s="1"/>
  <c r="I7" i="21"/>
  <c r="K7" i="21"/>
  <c r="L7" i="21" s="1"/>
  <c r="I19" i="21"/>
  <c r="K19" i="21"/>
  <c r="L19" i="21" s="1"/>
  <c r="I8" i="21"/>
  <c r="K8" i="21"/>
  <c r="L8" i="21" s="1"/>
  <c r="I21" i="21"/>
  <c r="K21" i="21"/>
  <c r="L21" i="21" s="1"/>
  <c r="I12" i="21"/>
  <c r="K12" i="21"/>
  <c r="L12" i="21" s="1"/>
  <c r="I23" i="21"/>
  <c r="K23" i="21"/>
  <c r="L23" i="21" s="1"/>
  <c r="I13" i="21"/>
  <c r="K13" i="21"/>
  <c r="L13" i="21" s="1"/>
  <c r="I24" i="21"/>
  <c r="K24" i="21"/>
  <c r="L24" i="21" s="1"/>
  <c r="I28" i="20"/>
  <c r="K28" i="20"/>
  <c r="L28" i="20" s="1"/>
  <c r="I22" i="20"/>
  <c r="K22" i="20"/>
  <c r="L22" i="20" s="1"/>
  <c r="I12" i="20"/>
  <c r="K12" i="20"/>
  <c r="L12" i="20" s="1"/>
  <c r="I23" i="20"/>
  <c r="K23" i="20"/>
  <c r="L23" i="20" s="1"/>
  <c r="I11" i="20"/>
  <c r="K11" i="20"/>
  <c r="L11" i="20" s="1"/>
  <c r="I20" i="20"/>
  <c r="K20" i="20"/>
  <c r="L20" i="20" s="1"/>
  <c r="I21" i="20"/>
  <c r="K21" i="20"/>
  <c r="L21" i="20" s="1"/>
  <c r="I24" i="20"/>
  <c r="K24" i="20"/>
  <c r="L24" i="20" s="1"/>
  <c r="I27" i="20"/>
  <c r="K27" i="20"/>
  <c r="L27" i="20" s="1"/>
  <c r="I5" i="20"/>
  <c r="K5" i="20"/>
  <c r="L5" i="20" s="1"/>
  <c r="I15" i="20"/>
  <c r="K15" i="20"/>
  <c r="L15" i="20" s="1"/>
  <c r="I25" i="20"/>
  <c r="K25" i="20"/>
  <c r="L25" i="20" s="1"/>
  <c r="I19" i="20"/>
  <c r="K19" i="20"/>
  <c r="L19" i="20" s="1"/>
  <c r="I13" i="20"/>
  <c r="K13" i="20"/>
  <c r="L13" i="20" s="1"/>
  <c r="I6" i="20"/>
  <c r="K6" i="20"/>
  <c r="L6" i="20" s="1"/>
  <c r="I14" i="20"/>
  <c r="K14" i="20"/>
  <c r="L14" i="20" s="1"/>
  <c r="I7" i="20"/>
  <c r="K7" i="20"/>
  <c r="L7" i="20" s="1"/>
  <c r="I8" i="20"/>
  <c r="K8" i="20"/>
  <c r="L8" i="20" s="1"/>
  <c r="I16" i="20"/>
  <c r="K16" i="20"/>
  <c r="L16" i="20" s="1"/>
  <c r="I9" i="20"/>
  <c r="K9" i="20"/>
  <c r="L9" i="20" s="1"/>
  <c r="I17" i="20"/>
  <c r="K17" i="20"/>
  <c r="L17" i="20" s="1"/>
  <c r="I10" i="20"/>
  <c r="K10" i="20"/>
  <c r="L10" i="20" s="1"/>
  <c r="I18" i="20"/>
  <c r="K18" i="20"/>
  <c r="L18" i="20" s="1"/>
  <c r="I26" i="20"/>
  <c r="K26" i="20"/>
  <c r="L26" i="20" s="1"/>
  <c r="I29" i="21" l="1"/>
  <c r="L29" i="21"/>
  <c r="G19" i="26" s="1"/>
  <c r="I34" i="20"/>
  <c r="L34" i="20"/>
  <c r="G18" i="26" s="1"/>
  <c r="G45" i="29"/>
  <c r="G44" i="29"/>
  <c r="G43" i="29"/>
  <c r="G42" i="29"/>
  <c r="G41" i="29"/>
  <c r="G40" i="29"/>
  <c r="G38" i="29"/>
  <c r="G37" i="29"/>
  <c r="G36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9" i="29"/>
  <c r="G8" i="29"/>
  <c r="G7" i="29"/>
  <c r="G6" i="29"/>
  <c r="G42" i="28"/>
  <c r="G41" i="28"/>
  <c r="G40" i="28"/>
  <c r="G39" i="28"/>
  <c r="G38" i="28"/>
  <c r="G37" i="28"/>
  <c r="G36" i="28"/>
  <c r="G35" i="28"/>
  <c r="G34" i="28"/>
  <c r="G32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9" i="28"/>
  <c r="G8" i="28"/>
  <c r="G7" i="28"/>
  <c r="G6" i="28"/>
  <c r="G7" i="22"/>
  <c r="I6" i="22"/>
  <c r="I7" i="22" l="1"/>
  <c r="I11" i="22" s="1"/>
  <c r="K7" i="22"/>
  <c r="L7" i="22" s="1"/>
  <c r="L11" i="22" s="1"/>
  <c r="G7" i="26" s="1"/>
  <c r="I22" i="28"/>
  <c r="K22" i="28"/>
  <c r="L22" i="28" s="1"/>
  <c r="I7" i="28"/>
  <c r="K7" i="28"/>
  <c r="L7" i="28" s="1"/>
  <c r="I16" i="28"/>
  <c r="K16" i="28"/>
  <c r="L16" i="28" s="1"/>
  <c r="I6" i="28"/>
  <c r="K6" i="28"/>
  <c r="L6" i="28" s="1"/>
  <c r="I32" i="28"/>
  <c r="K32" i="28"/>
  <c r="L32" i="28" s="1"/>
  <c r="I8" i="28"/>
  <c r="K8" i="28"/>
  <c r="L8" i="28" s="1"/>
  <c r="I18" i="28"/>
  <c r="K18" i="28"/>
  <c r="L18" i="28" s="1"/>
  <c r="I14" i="28"/>
  <c r="K14" i="28"/>
  <c r="L14" i="28" s="1"/>
  <c r="I41" i="28"/>
  <c r="K41" i="28"/>
  <c r="L41" i="28" s="1"/>
  <c r="I24" i="28"/>
  <c r="K24" i="28"/>
  <c r="L24" i="28" s="1"/>
  <c r="I9" i="28"/>
  <c r="K9" i="28"/>
  <c r="L9" i="28" s="1"/>
  <c r="I35" i="28"/>
  <c r="K35" i="28"/>
  <c r="L35" i="28" s="1"/>
  <c r="I10" i="28"/>
  <c r="K10" i="28"/>
  <c r="L10" i="28" s="1"/>
  <c r="I36" i="28"/>
  <c r="K36" i="28"/>
  <c r="L36" i="28" s="1"/>
  <c r="I19" i="28"/>
  <c r="K19" i="28"/>
  <c r="L19" i="28" s="1"/>
  <c r="I27" i="28"/>
  <c r="K27" i="28"/>
  <c r="L27" i="28" s="1"/>
  <c r="I37" i="28"/>
  <c r="K37" i="28"/>
  <c r="L37" i="28" s="1"/>
  <c r="I40" i="28"/>
  <c r="K40" i="28"/>
  <c r="L40" i="28" s="1"/>
  <c r="I15" i="28"/>
  <c r="K15" i="28"/>
  <c r="L15" i="28" s="1"/>
  <c r="I34" i="28"/>
  <c r="K34" i="28"/>
  <c r="L34" i="28" s="1"/>
  <c r="I17" i="28"/>
  <c r="K17" i="28"/>
  <c r="L17" i="28" s="1"/>
  <c r="I25" i="28"/>
  <c r="K25" i="28"/>
  <c r="L25" i="28" s="1"/>
  <c r="I26" i="28"/>
  <c r="K26" i="28"/>
  <c r="L26" i="28" s="1"/>
  <c r="I11" i="28"/>
  <c r="K11" i="28"/>
  <c r="L11" i="28" s="1"/>
  <c r="I12" i="28"/>
  <c r="K12" i="28"/>
  <c r="L12" i="28" s="1"/>
  <c r="I20" i="28"/>
  <c r="K20" i="28"/>
  <c r="L20" i="28" s="1"/>
  <c r="I28" i="28"/>
  <c r="K28" i="28"/>
  <c r="L28" i="28" s="1"/>
  <c r="I38" i="28"/>
  <c r="K38" i="28"/>
  <c r="L38" i="28" s="1"/>
  <c r="I30" i="28"/>
  <c r="K30" i="28"/>
  <c r="L30" i="28" s="1"/>
  <c r="I23" i="28"/>
  <c r="K23" i="28"/>
  <c r="L23" i="28" s="1"/>
  <c r="I42" i="28"/>
  <c r="K42" i="28"/>
  <c r="L42" i="28" s="1"/>
  <c r="I13" i="28"/>
  <c r="K13" i="28"/>
  <c r="L13" i="28" s="1"/>
  <c r="I21" i="28"/>
  <c r="K21" i="28"/>
  <c r="L21" i="28" s="1"/>
  <c r="I29" i="28"/>
  <c r="K29" i="28"/>
  <c r="L29" i="28" s="1"/>
  <c r="I39" i="28"/>
  <c r="K39" i="28"/>
  <c r="L39" i="28" s="1"/>
  <c r="I28" i="29"/>
  <c r="K28" i="29"/>
  <c r="L28" i="29" s="1"/>
  <c r="I41" i="29"/>
  <c r="K41" i="29"/>
  <c r="L41" i="29" s="1"/>
  <c r="I40" i="29"/>
  <c r="K40" i="29"/>
  <c r="L40" i="29" s="1"/>
  <c r="I42" i="29"/>
  <c r="K42" i="29"/>
  <c r="L42" i="29" s="1"/>
  <c r="I19" i="29"/>
  <c r="K19" i="29"/>
  <c r="L19" i="29" s="1"/>
  <c r="I13" i="29"/>
  <c r="K13" i="29"/>
  <c r="L13" i="29" s="1"/>
  <c r="I14" i="29"/>
  <c r="K14" i="29"/>
  <c r="L14" i="29" s="1"/>
  <c r="I22" i="29"/>
  <c r="K22" i="29"/>
  <c r="L22" i="29" s="1"/>
  <c r="I30" i="29"/>
  <c r="K30" i="29"/>
  <c r="L30" i="29" s="1"/>
  <c r="I43" i="29"/>
  <c r="K43" i="29"/>
  <c r="L43" i="29" s="1"/>
  <c r="I20" i="29"/>
  <c r="K20" i="29"/>
  <c r="L20" i="29" s="1"/>
  <c r="I6" i="29"/>
  <c r="K6" i="29"/>
  <c r="L6" i="29" s="1"/>
  <c r="I31" i="29"/>
  <c r="K31" i="29"/>
  <c r="L31" i="29" s="1"/>
  <c r="I44" i="29"/>
  <c r="K44" i="29"/>
  <c r="L44" i="29" s="1"/>
  <c r="I12" i="29"/>
  <c r="K12" i="29"/>
  <c r="L12" i="29" s="1"/>
  <c r="I24" i="29"/>
  <c r="K24" i="29"/>
  <c r="L24" i="29" s="1"/>
  <c r="I45" i="29"/>
  <c r="K45" i="29"/>
  <c r="L45" i="29" s="1"/>
  <c r="I11" i="29"/>
  <c r="K11" i="29"/>
  <c r="L11" i="29" s="1"/>
  <c r="I29" i="29"/>
  <c r="K29" i="29"/>
  <c r="L29" i="29" s="1"/>
  <c r="I15" i="29"/>
  <c r="K15" i="29"/>
  <c r="L15" i="29" s="1"/>
  <c r="I7" i="29"/>
  <c r="K7" i="29"/>
  <c r="L7" i="29" s="1"/>
  <c r="I8" i="29"/>
  <c r="K8" i="29"/>
  <c r="L8" i="29" s="1"/>
  <c r="I25" i="29"/>
  <c r="K25" i="29"/>
  <c r="L25" i="29" s="1"/>
  <c r="I37" i="29"/>
  <c r="K37" i="29"/>
  <c r="L37" i="29" s="1"/>
  <c r="I27" i="29"/>
  <c r="K27" i="29"/>
  <c r="L27" i="29" s="1"/>
  <c r="I21" i="29"/>
  <c r="K21" i="29"/>
  <c r="L21" i="29" s="1"/>
  <c r="I23" i="29"/>
  <c r="K23" i="29"/>
  <c r="L23" i="29" s="1"/>
  <c r="I16" i="29"/>
  <c r="K16" i="29"/>
  <c r="L16" i="29" s="1"/>
  <c r="I36" i="29"/>
  <c r="K36" i="29"/>
  <c r="L36" i="29" s="1"/>
  <c r="I17" i="29"/>
  <c r="K17" i="29"/>
  <c r="L17" i="29" s="1"/>
  <c r="I9" i="29"/>
  <c r="K9" i="29"/>
  <c r="L9" i="29" s="1"/>
  <c r="I18" i="29"/>
  <c r="K18" i="29"/>
  <c r="L18" i="29" s="1"/>
  <c r="I26" i="29"/>
  <c r="K26" i="29"/>
  <c r="L26" i="29" s="1"/>
  <c r="I38" i="29"/>
  <c r="K38" i="29"/>
  <c r="L38" i="29" s="1"/>
  <c r="I56" i="28" l="1"/>
  <c r="L54" i="29"/>
  <c r="G28" i="26" s="1"/>
  <c r="L56" i="28"/>
  <c r="G27" i="26" s="1"/>
  <c r="I54" i="29"/>
  <c r="G5" i="30" l="1"/>
  <c r="I5" i="30" s="1"/>
  <c r="I9" i="30" s="1"/>
  <c r="G37" i="26" l="1"/>
  <c r="G38" i="26" l="1"/>
  <c r="G39" i="26" s="1"/>
  <c r="G5" i="27"/>
  <c r="I5" i="27" s="1"/>
  <c r="I9" i="27" l="1"/>
  <c r="G29" i="26" s="1"/>
  <c r="G30" i="26" l="1"/>
  <c r="G31" i="26" s="1"/>
  <c r="I21" i="25" l="1"/>
  <c r="I20" i="25"/>
  <c r="G5" i="23"/>
  <c r="I23" i="25" l="1"/>
  <c r="I5" i="23" l="1"/>
  <c r="I9" i="23" s="1"/>
  <c r="G8" i="26" l="1"/>
  <c r="G9" i="26" l="1"/>
  <c r="G21" i="26"/>
  <c r="G59" i="26" l="1"/>
  <c r="G22" i="26"/>
  <c r="G23" i="26" l="1"/>
  <c r="G61" i="26" s="1"/>
  <c r="G60" i="26"/>
</calcChain>
</file>

<file path=xl/sharedStrings.xml><?xml version="1.0" encoding="utf-8"?>
<sst xmlns="http://schemas.openxmlformats.org/spreadsheetml/2006/main" count="1551" uniqueCount="476">
  <si>
    <t>ČÍSLO</t>
  </si>
  <si>
    <t>POPIS</t>
  </si>
  <si>
    <t>M.J.</t>
  </si>
  <si>
    <t>Název zařízení</t>
  </si>
  <si>
    <t>KARTA</t>
  </si>
  <si>
    <t>ČETNOST</t>
  </si>
  <si>
    <t>POČET 
ZA 1 CYKLUS</t>
  </si>
  <si>
    <t>JEDNOTKOVÁ CENA</t>
  </si>
  <si>
    <t>2 ks</t>
  </si>
  <si>
    <t>1x za rok</t>
  </si>
  <si>
    <t>1 ks</t>
  </si>
  <si>
    <t>KPL</t>
  </si>
  <si>
    <t>hod</t>
  </si>
  <si>
    <t>dle potřeby</t>
  </si>
  <si>
    <t>ks</t>
  </si>
  <si>
    <t>1x ročně</t>
  </si>
  <si>
    <t>2x ročně</t>
  </si>
  <si>
    <t>KONTROLA  - STAVEBNÍ ČÁST - CELKEM BEZ DPH</t>
  </si>
  <si>
    <t>ÚDRŽBA  - STAVEBNÍ ČÁST - CELKEM BEZ DPH</t>
  </si>
  <si>
    <t>Kontrola funkčnosti dveřních uzávěrů (vč. roční kontroly provozuschopnosti)
Zpracování zprávy z revize požárně bezpečnostních uzávěrů 1x ročně (dveře, poklopy)</t>
  </si>
  <si>
    <t>Kontrola průsaků vody</t>
  </si>
  <si>
    <t>kpl</t>
  </si>
  <si>
    <t>Kontrola uchycení nosníků inženýrských sítí</t>
  </si>
  <si>
    <t>Kontrola funkčnosti odvodnění komunikací v tunelech</t>
  </si>
  <si>
    <t>Kontrola vzniku trhlin ve stavebních konstrukcích</t>
  </si>
  <si>
    <t>Kontrola uchycení a povrchových úprav ocelových konstrukcí</t>
  </si>
  <si>
    <t>Kontrola posunu dilatačních spár v definitivním ostění</t>
  </si>
  <si>
    <t>Kontrola přídržnosti keramických obkladů</t>
  </si>
  <si>
    <t>1x za 6 měsíců při odstávce tunelu</t>
  </si>
  <si>
    <t>Kontrola geodetických bodů</t>
  </si>
  <si>
    <t>1x ročně při odstávce tunelu</t>
  </si>
  <si>
    <t>Kontrola funkčnosti vodotěsných poklopů kabelových šachet v chodnících</t>
  </si>
  <si>
    <r>
      <t>Kontrola nátěrového systému v</t>
    </r>
    <r>
      <rPr>
        <sz val="11"/>
        <color indexed="8"/>
        <rFont val="Arial"/>
        <family val="2"/>
        <charset val="238"/>
      </rPr>
      <t> </t>
    </r>
    <r>
      <rPr>
        <sz val="11"/>
        <color theme="1"/>
        <rFont val="Calibri"/>
        <family val="2"/>
        <charset val="238"/>
        <scheme val="minor"/>
      </rPr>
      <t>technických prostorách</t>
    </r>
  </si>
  <si>
    <t>Kontrola nátěrového systému nad vozovkou</t>
  </si>
  <si>
    <t>Kontrola kanalizačních přípojek – kamerová prohlídka</t>
  </si>
  <si>
    <t>m</t>
  </si>
  <si>
    <t>Kontrola kanalizačních přípojek – stavební část + technologie
Kontrola se neprovádí současně s kamerovou prohlídkou, ale s odstupem 6 měsíců</t>
  </si>
  <si>
    <t>Kontrola vodovodních přípojek (armaturní šachty)</t>
  </si>
  <si>
    <t>Kontrola informačního systému (neprosvětleného)</t>
  </si>
  <si>
    <t>Kontrola těsnosti požárních ucpávek vč. revize</t>
  </si>
  <si>
    <t>Kontrola stavu povrchu nad tunely a podzemními objekty</t>
  </si>
  <si>
    <t>Pasportizace poruch a vad na stavebních konstrukcích, vč. tištěných výstupů (3x)</t>
  </si>
  <si>
    <t>Měření a sledování rozvoje případných trhlin</t>
  </si>
  <si>
    <t>Návrh odstranění poruch a vad stavebních konstrukcí vč. tištěné zprávy (3x)</t>
  </si>
  <si>
    <t>Údržba kotvení nosníků inž. sítí a ostatních ocelových konstrukcí</t>
  </si>
  <si>
    <t>dle potřeby
min. 1x ročně</t>
  </si>
  <si>
    <t>Údržba poklopů chodníkových šachet</t>
  </si>
  <si>
    <t>m2</t>
  </si>
  <si>
    <t>Úklid prostor se zdvojenou podlahou (pod zdvojenou podlahou)</t>
  </si>
  <si>
    <t>dle potřeby
min. 1x za 6 měsíců</t>
  </si>
  <si>
    <t>m3</t>
  </si>
  <si>
    <t>Mimořádné čištění stavebních konstrukcí</t>
  </si>
  <si>
    <t>Provedení opravy keramického obkladu (bez materiálu)</t>
  </si>
  <si>
    <t>Začištění spár (pracovních/dilatačních) v dopravním prostoru</t>
  </si>
  <si>
    <t>Vysávání vody z kabelových šachet</t>
  </si>
  <si>
    <t>1x za 3 měsíce 
při odstávce tunelu</t>
  </si>
  <si>
    <t>1x za 3 měsíce při odstávce tunelu</t>
  </si>
  <si>
    <t>Údržba zakrytí šachet odvodňovacích prvků (mimo akodrain)</t>
  </si>
  <si>
    <t>SO7 - 11 Výtlak z čerpací stanice podjezdu</t>
  </si>
  <si>
    <t>Podlaha,stěny,schodiště se zábradlím a strop</t>
  </si>
  <si>
    <t>Okolí horní části čer.stanice ve vzdálenosti 3 m od obv.stěn</t>
  </si>
  <si>
    <t xml:space="preserve">Pochozí dlaždicová střecha </t>
  </si>
  <si>
    <t>Žlab při severovýchodní horní stěně čerpací stanice</t>
  </si>
  <si>
    <t>Vstupní dveře z tunelu a z ulice</t>
  </si>
  <si>
    <t>Mříž na dveřích z ulice</t>
  </si>
  <si>
    <t>96 m2</t>
  </si>
  <si>
    <t>66 m2</t>
  </si>
  <si>
    <t>30,8 m2</t>
  </si>
  <si>
    <t>2 bm</t>
  </si>
  <si>
    <t>SO7 - 18.5 Provozní objekt</t>
  </si>
  <si>
    <t>Vnitřní prostory v úrovni komunikace (6 místností)</t>
  </si>
  <si>
    <t>Vnější prostory ve vzdálenosti 2 m od obvod.stěn objektu</t>
  </si>
  <si>
    <t xml:space="preserve">Délka spár mezi komunikací a obrubníkem chodník. okolo objetu </t>
  </si>
  <si>
    <t>Žlaby okapů střechy Provozního objektu včetně svodů</t>
  </si>
  <si>
    <t>Odvodňovací žlab při západní stěně Provozního objektu</t>
  </si>
  <si>
    <t>Vnitřní jednokřídlé dveře provozního objektu</t>
  </si>
  <si>
    <t>Vnější dvoukřídlé dveře provozního objektu</t>
  </si>
  <si>
    <t xml:space="preserve">Vnitřní dvoukřídlé dveře provozního objektu </t>
  </si>
  <si>
    <t>Jednokřílé dveře v oplocení</t>
  </si>
  <si>
    <t>104 m2</t>
  </si>
  <si>
    <t>40 bm</t>
  </si>
  <si>
    <t>37 bm</t>
  </si>
  <si>
    <t>17 bm</t>
  </si>
  <si>
    <t>SO6 - 01 Podjezd pod tratí</t>
  </si>
  <si>
    <t>Podlaha skladu ve VTT</t>
  </si>
  <si>
    <t>Strop skladu ve VTT</t>
  </si>
  <si>
    <t>Stěny skladu ve VTT</t>
  </si>
  <si>
    <t>Vnější povrch nerezových částí SOS skříní (1x VTT,  1 x ZTT)</t>
  </si>
  <si>
    <t>Vnější dvoukřídlé vrata skladu</t>
  </si>
  <si>
    <t>Vnější jednokřídlé dveře SOS kříní  (1x VTT,  1 x ZTT)</t>
  </si>
  <si>
    <t>154,5 m2</t>
  </si>
  <si>
    <t>215,4 m2</t>
  </si>
  <si>
    <t>2x za rok</t>
  </si>
  <si>
    <t>Výroba a doplnění cedulek informačního systému (mimo dopravní prostor)</t>
  </si>
  <si>
    <t>Údržba nik bludných proudů (4 ks měřících desek - nad obklady, na obou okrajích každého tubusu)</t>
  </si>
  <si>
    <t>Kontrola stavu vlhkosti pod zdvojenými podlahami</t>
  </si>
  <si>
    <t>Kontrola vozovek</t>
  </si>
  <si>
    <t>Kontrola nouzových chodníků</t>
  </si>
  <si>
    <t>Kontrola stavu opěrných stěn u portálů tunelu</t>
  </si>
  <si>
    <t>předpoklad</t>
  </si>
  <si>
    <t>Přejímka tunelu do provozu a údržby (převzetí a předání)</t>
  </si>
  <si>
    <t>na začátku a konci období</t>
  </si>
  <si>
    <t>Drobné stavební práce, bez materiálu a plošiny</t>
  </si>
  <si>
    <t>Zajištění pravidelných a mimořádných provozně technických jednání, vč. zabezpečení prostor a potřebné administrativy, včetně materiálu</t>
  </si>
  <si>
    <t>dnů/ rok</t>
  </si>
  <si>
    <t>Zajištění zdvihací plošiny pro alespoň dvě osoby (mimo činnosti kde je součástí plnění)</t>
  </si>
  <si>
    <t>2.</t>
  </si>
  <si>
    <t>PROVOZNÍ ČINNOSTI CELKEM BEZ DPH</t>
  </si>
  <si>
    <t>Zajištění koordinace a vedení uzávěry tunelu (vedoucí uzávěry)</t>
  </si>
  <si>
    <t>uzávěra</t>
  </si>
  <si>
    <t>1.</t>
  </si>
  <si>
    <t>PERSONÁLNÍ ZAJIŠTĚNÍ CELKEM BEZ DPH</t>
  </si>
  <si>
    <t>Evidenční karta a její rozsah:</t>
  </si>
  <si>
    <t>1x za 2 roky</t>
  </si>
  <si>
    <t>ROZVODY VODY V PODJEZDU  (PS 106 - 65)</t>
  </si>
  <si>
    <t>Rozvod vody v podjezdu</t>
  </si>
  <si>
    <t>Šoupě uzavírací s elektropohonem S 30 113-516, DN 100,      1 MPa - jižní část (ZZ-EV1.1)</t>
  </si>
  <si>
    <t>Podzemní tunelový hydrant DN 100, atypický s délkou těla 500 mm - jižní část (ZZ-H1, ZZ-H3)</t>
  </si>
  <si>
    <t>Šoupě uzavírací s elektropohonem S 30 113-516, DN 100,     1 MPa - severní část (ZZ-EV1.2)</t>
  </si>
  <si>
    <t>Podzemní tunelový hydrant DN 100, atypický s délkou těla 500 mm - severní část (ZZ-H2, ZZ- H4)</t>
  </si>
  <si>
    <t>Uzavírací šoupě DN 80</t>
  </si>
  <si>
    <t>Regulační ventil PN16</t>
  </si>
  <si>
    <t>Výtokový (zahradní) kohout s připojením na hadici</t>
  </si>
  <si>
    <t>Výpustní ventil v jímce ČS</t>
  </si>
  <si>
    <t>Vypuštěcí ventil hydrantů</t>
  </si>
  <si>
    <t>4 ks</t>
  </si>
  <si>
    <t>Zkouška hydrostatického tlaku a měření průtočného množství hydrantů (4 ks).</t>
  </si>
  <si>
    <t>Kontrola provozuschopnosti a revize požárních hydrantů (4 ks) - protokol PO.</t>
  </si>
  <si>
    <t>Revize elektrického připojení šoupátka.</t>
  </si>
  <si>
    <t>Cena bez DPH</t>
  </si>
  <si>
    <t>DPH z ceny</t>
  </si>
  <si>
    <t>Cena s DPH</t>
  </si>
  <si>
    <t>Kontrola dopravního značení a zařízení (neprosvětlené, neproměnné)</t>
  </si>
  <si>
    <t>1x za 6 měsíců 
při odstávce tunelu</t>
  </si>
  <si>
    <t>1x za 4 měsíce 
při odstávce tunelu</t>
  </si>
  <si>
    <t>1x za 6 měsíců</t>
  </si>
  <si>
    <t>VÝMĚRA CELKEM
ZA 1 ROK</t>
  </si>
  <si>
    <t>CENA CELKEM 
ZA 1 ROK</t>
  </si>
  <si>
    <t>Provedení opravy nátěru betonových konstrukcí 
(bez materiálu a plošiny)</t>
  </si>
  <si>
    <t>Provedení opravy nátěru ocelových konstrukcí 
(bez materiálu a plošiny)</t>
  </si>
  <si>
    <t>Sanační práce betonových konstrukcí (bez materiálu a plošiny)</t>
  </si>
  <si>
    <t>Injektážní práce (bez materiálu a plošiny)</t>
  </si>
  <si>
    <t>ÚDRŽBA  - TECHNOLOGICKÁ ČÁST - CELKEM BEZ DPH</t>
  </si>
  <si>
    <t>ČETNOST ÚDRŽBY 
ZA 1 ROK</t>
  </si>
  <si>
    <t>SAT PROVOZNÍ ČINNOSTI</t>
  </si>
  <si>
    <t>1x za 3 měsíce</t>
  </si>
  <si>
    <t>Kontrola funkčnosti odvodnění  v požárních kanálech a VZT cestách</t>
  </si>
  <si>
    <t>Kontrola obkladových panelů Glasal</t>
  </si>
  <si>
    <t xml:space="preserve">Kontrola revizních šachet ve vozovce ZTT </t>
  </si>
  <si>
    <t xml:space="preserve">Kontrola kanalizačních přípojek – kamerová prohlídka </t>
  </si>
  <si>
    <t>Kontrola stavu portálů tunelů a ramp</t>
  </si>
  <si>
    <t>Kontrola výdechového objektu a větracích šachet (práce ve výškách)</t>
  </si>
  <si>
    <t xml:space="preserve">Kontrola funkčnosti odvodnění v prostorách OS </t>
  </si>
  <si>
    <t>KONTROLA - STAVEBNÍ ČÁST CELKEM BEZ DPH</t>
  </si>
  <si>
    <t>Údržba SAT DS</t>
  </si>
  <si>
    <t>Provedení údržby mechanických částí dveřních uzávěrů DS</t>
  </si>
  <si>
    <t xml:space="preserve">Údržba a pročištění revizních šachet ve vozovce ZTT  </t>
  </si>
  <si>
    <t xml:space="preserve">Úklid VZT kanálů v JP a SP </t>
  </si>
  <si>
    <t>Provedení opravy nátěru ocelových konstrukcí lezního oddělení výdechů VZT (bez materiálu)</t>
  </si>
  <si>
    <t>2 x ročně</t>
  </si>
  <si>
    <t>1 x ročně</t>
  </si>
  <si>
    <t>Mytí a údržba objektu velína z vnější části</t>
  </si>
  <si>
    <t>Mytí vnějších prosklených ploch nasávacího objektu a velína</t>
  </si>
  <si>
    <t>Úklid vniřní části velína</t>
  </si>
  <si>
    <t>52 x ročně</t>
  </si>
  <si>
    <t>Údržba střechy a čištění svodů velína</t>
  </si>
  <si>
    <t>Úklid kabelového  prostoru DS</t>
  </si>
  <si>
    <t>Úklid celé strojovny VZT</t>
  </si>
  <si>
    <t>Čištění odvodňovacích žlabů ve strojovně VZT</t>
  </si>
  <si>
    <t>Mytí rampy do strojovny VZT</t>
  </si>
  <si>
    <t>Úklid prostor pod výdechovými komíny (vč. čištění org. svodů)</t>
  </si>
  <si>
    <t>Odstranění sanitru v odvodňovacích žlábcích za Glazalem 20% délky</t>
  </si>
  <si>
    <t>Čištění odtoků ze žlábků za Glazalem</t>
  </si>
  <si>
    <t>Čištění odvodňovacích žlábků za Glazalem</t>
  </si>
  <si>
    <t>Mytí betonových podlah, dveří a zámečnických konstrukcí  v propojkách TP 1 - TP 8</t>
  </si>
  <si>
    <t>Mytí VZT kanálů nad komunikacemi ZTT a STT</t>
  </si>
  <si>
    <t>Čištění svodů odvodňovacího potrubí z požárních kanálů nad STT a ZTT</t>
  </si>
  <si>
    <t xml:space="preserve">1 x ročně </t>
  </si>
  <si>
    <t>Mytí rampy Holečkova</t>
  </si>
  <si>
    <t>Mytí zárodků VTT</t>
  </si>
  <si>
    <t>Mytí sociálního zařízení</t>
  </si>
  <si>
    <t>1x týdně</t>
  </si>
  <si>
    <t>Údržba SAT odvodňovací štola</t>
  </si>
  <si>
    <t>Mytí a čištění OŠ a jímacích štol</t>
  </si>
  <si>
    <t xml:space="preserve">Mytí a čištění čerpací jímky </t>
  </si>
  <si>
    <t xml:space="preserve">1 x za 6 měsíců </t>
  </si>
  <si>
    <t xml:space="preserve">Čištění jímacích vrtů </t>
  </si>
  <si>
    <t>Údržba SAT OS</t>
  </si>
  <si>
    <t>Mytí prostor OS</t>
  </si>
  <si>
    <t>1 x za rok</t>
  </si>
  <si>
    <t>Mytí těžní šachty Střed</t>
  </si>
  <si>
    <t>Údržba jímek OS 5ks</t>
  </si>
  <si>
    <t>Údržba a revize výtahu OS</t>
  </si>
  <si>
    <t>Čištění litinové kanalizace DN 200 v ZTT</t>
  </si>
  <si>
    <t>ÚDRŽBA - STAVEBNÍ ČÁST CELKEM BEZ DPH</t>
  </si>
  <si>
    <t xml:space="preserve">  </t>
  </si>
  <si>
    <t>ATM PROVOZNÍ ČINNOSTI</t>
  </si>
  <si>
    <t>Kontrola suchosti injektážních krabic</t>
  </si>
  <si>
    <t>Kontrola funkčnosti uzavíracích a vypouštěcích ventilů u tlakoměrů měřících šachet</t>
  </si>
  <si>
    <t>Kontrola funkčnosti odvodnění v technických chodbách, technologických objektech a VZT cestách</t>
  </si>
  <si>
    <t xml:space="preserve">Kontrola funkčnosti vodotěsných poklopů šachet </t>
  </si>
  <si>
    <t>Kontrola čerpací stanice,jímek a šachet</t>
  </si>
  <si>
    <t>Kontrola VZT záklopů</t>
  </si>
  <si>
    <t>1x za 6 měsíců
při odstávce tunelu</t>
  </si>
  <si>
    <t>Kontrola výdechového objektu Paví vrch (práce ve výškách)</t>
  </si>
  <si>
    <t>ATM KONTROLA - STAVEBNÍ ČÁST</t>
  </si>
  <si>
    <t>Provedení údržby mechanických částí dveřních uzávěrů</t>
  </si>
  <si>
    <t xml:space="preserve">Údržba vodotěsných poklopů šachet </t>
  </si>
  <si>
    <t>Údržba nik bludných proudů</t>
  </si>
  <si>
    <t>Úklid technické chodby v úrovni pod komunikací</t>
  </si>
  <si>
    <t>Úklid v prostorách požárních kanálů a VZT cest</t>
  </si>
  <si>
    <t>Mytí betonových podlah, dveří a zámečnických konstrukcí  v technologických objektech</t>
  </si>
  <si>
    <t>Čištění odvodňovacího potrubí a jímek ve strojovně VZT</t>
  </si>
  <si>
    <t>Mytí výdechového objektu Paví vrch</t>
  </si>
  <si>
    <t>ATM ÚDRŽBA - STAVEBNÍ ČÁST</t>
  </si>
  <si>
    <t>Personální zajištění</t>
  </si>
  <si>
    <t>Zlíchovský automobilový tunel</t>
  </si>
  <si>
    <t>Provozní činnosti</t>
  </si>
  <si>
    <t>Kontrola - stavební část</t>
  </si>
  <si>
    <t>Údržba - stavební část</t>
  </si>
  <si>
    <t>Údržba - technologická část</t>
  </si>
  <si>
    <t>ZAT Cena celkem bez DPH</t>
  </si>
  <si>
    <t>Strahovský automobilový tunel</t>
  </si>
  <si>
    <t>Automobilový tunel Mrázovka</t>
  </si>
  <si>
    <t>SAT Cena celkem  bez DPH</t>
  </si>
  <si>
    <t>ATM Cena celkem bez DPH</t>
  </si>
  <si>
    <t>ZAT PROVOZNÍ ČINNOSTI</t>
  </si>
  <si>
    <t>Projektování úprav stavebně technického řešení (specialista stavební inženýr)</t>
  </si>
  <si>
    <t>Kontroly dopravního systému_DS</t>
  </si>
  <si>
    <t xml:space="preserve">Kontrola vodovodních přípojek </t>
  </si>
  <si>
    <t xml:space="preserve">Kontrola stavu portálů tunelů </t>
  </si>
  <si>
    <t>Kontrola  odvodňovací štoly</t>
  </si>
  <si>
    <t>Kontroly  ochranného systému _OS</t>
  </si>
  <si>
    <t xml:space="preserve">Kontrola  jímek OS  </t>
  </si>
  <si>
    <t>3.</t>
  </si>
  <si>
    <t>ÚDRŽBA - STAVEBNÍ ČÁST</t>
  </si>
  <si>
    <t>Čištění odvodnění revizních šachet ve vozovce  ZTT (potrubí)</t>
  </si>
  <si>
    <t>5.</t>
  </si>
  <si>
    <t>SAT - KONTROLA - STAVEBNÍ ČÁST</t>
  </si>
  <si>
    <t>SAT - ÚDRŽBA - STAVEBNÍ ČÁST</t>
  </si>
  <si>
    <t>ZAT - KONTROLA STAVEBNÍ ČÁST</t>
  </si>
  <si>
    <t>Umytí podlahy,stěn, schodiště a stropu tlakovou vodou.</t>
  </si>
  <si>
    <t xml:space="preserve">Plošné odstranění vegetace ve sparách  </t>
  </si>
  <si>
    <t xml:space="preserve">Vyčištění vnějších prostor včetně žlabu  </t>
  </si>
  <si>
    <t xml:space="preserve">Úklid podlah </t>
  </si>
  <si>
    <t xml:space="preserve">Vyčištění okapů a svodů střechy </t>
  </si>
  <si>
    <t>Čištění nerezových SOS skříní</t>
  </si>
  <si>
    <t xml:space="preserve">Promazání a seřízení pantu dveří SOS skříní (1 x VTT, 1 x ZTT) </t>
  </si>
  <si>
    <t>Běžná prohlídka tunelu</t>
  </si>
  <si>
    <t>1xročně</t>
  </si>
  <si>
    <t>Součinnost a dohled pracoviště při činnostech jiných dodavatelů (bez plošiny)</t>
  </si>
  <si>
    <t>6.</t>
  </si>
  <si>
    <t>7.</t>
  </si>
  <si>
    <t>8.</t>
  </si>
  <si>
    <t>10.</t>
  </si>
  <si>
    <t>12.</t>
  </si>
  <si>
    <t>Monitoring - konzultační činnost</t>
  </si>
  <si>
    <t>průběžně</t>
  </si>
  <si>
    <t>Vyhodnocení a řízení monitoringu, celková zpráva monitoringu za období vč. tisků a zhodnocení tunelovým statikem</t>
  </si>
  <si>
    <t>Očištění měřících bodů deformací definitivního ostění (plošina,výměna,očištění,vrácení odrazných štítků) přes celý ZAT</t>
  </si>
  <si>
    <t>Celkové měření přítoku do Odvodňovací štoly, vč. vyhodnocení</t>
  </si>
  <si>
    <t>3x</t>
  </si>
  <si>
    <t>TAT PROVOZNÍ ČINNOSTI</t>
  </si>
  <si>
    <t>TAT - KONTROLA STAVEBNÍ ČÁST</t>
  </si>
  <si>
    <t>Kontrola stavu odvodnění v prostoru nouzového výlezu</t>
  </si>
  <si>
    <t>Velín a trafostanice</t>
  </si>
  <si>
    <t>Mytí sociálních zařízení</t>
  </si>
  <si>
    <t>Odstranění vegetace u velínu</t>
  </si>
  <si>
    <t>Tunel</t>
  </si>
  <si>
    <t xml:space="preserve">Kontrola funkčnosti dveří, promazání a seřízení pantu dveří SOS skříní </t>
  </si>
  <si>
    <t>Vyčištění odvodnění v prostoru nouzového výlezu</t>
  </si>
  <si>
    <t>Podlahové plochy</t>
  </si>
  <si>
    <t>204,1 m2</t>
  </si>
  <si>
    <t>Fasáda včetně výplní otvorů</t>
  </si>
  <si>
    <t>82,4 m2</t>
  </si>
  <si>
    <t xml:space="preserve">Vnitřní dveře dřevěné jednokřídlé </t>
  </si>
  <si>
    <t>8 ks</t>
  </si>
  <si>
    <t>Vnější dveře ocelové jednokřídlé</t>
  </si>
  <si>
    <t xml:space="preserve">Vnější ocelová dvoukřídlá vrata </t>
  </si>
  <si>
    <t>3 ks</t>
  </si>
  <si>
    <t xml:space="preserve">Dveřní nadsvětlík </t>
  </si>
  <si>
    <t>Okenní luxfery</t>
  </si>
  <si>
    <t>Ocelové okno</t>
  </si>
  <si>
    <t xml:space="preserve">Západní portál </t>
  </si>
  <si>
    <t>75,1m2</t>
  </si>
  <si>
    <t xml:space="preserve">Východní portál </t>
  </si>
  <si>
    <t>65,7 m2</t>
  </si>
  <si>
    <t xml:space="preserve">Místnost skladu - stěny </t>
  </si>
  <si>
    <t>185,5 m2</t>
  </si>
  <si>
    <t>Místnost skladu - podlaha</t>
  </si>
  <si>
    <t>18,3 m2</t>
  </si>
  <si>
    <t>Místnost skladu - strop</t>
  </si>
  <si>
    <t>ŽB žebra u východního portálu</t>
  </si>
  <si>
    <t>188,0 m2</t>
  </si>
  <si>
    <t>Vnější jednokřídlé dveře do skladu</t>
  </si>
  <si>
    <t xml:space="preserve">Vnější jednokřídlé dveře SOS skříní  </t>
  </si>
  <si>
    <t>Dveřní uzávěr</t>
  </si>
  <si>
    <t>LAT PROVOZNÍ ČINNOSTI</t>
  </si>
  <si>
    <t>LAT - KONTROLA STAVEBNÍ ČÁST</t>
  </si>
  <si>
    <t>Kontrola funkčnosti dveřních uzávěrů a tlakových uzávěrů(vč. roční kontroly provozuschopnosti)
Zpracování zprávy z revize požárně bezpečnostních uzávěrů 1x ročně (dveře, poklopy)</t>
  </si>
  <si>
    <t>Kontrola výdechového objektu (práce ve výškách)</t>
  </si>
  <si>
    <t xml:space="preserve">SO 01 - Strojovna VZT </t>
  </si>
  <si>
    <t>SO 02 - Velín</t>
  </si>
  <si>
    <t>Vyčištění žlábku u vstupu pod schodištěm a vpusti v chodbě</t>
  </si>
  <si>
    <t>SO 03 - Výdechový objekt včetně VZT kanálu</t>
  </si>
  <si>
    <t>Vyčištění vpusti ve VZT kanálu</t>
  </si>
  <si>
    <t>SO 04 - Tunel</t>
  </si>
  <si>
    <t xml:space="preserve">Odstranění vegetace u jižního portálu tunelu </t>
  </si>
  <si>
    <t xml:space="preserve">Strojovna – podlahy </t>
  </si>
  <si>
    <t>168,3 m2</t>
  </si>
  <si>
    <t xml:space="preserve">Strojovna – stěny </t>
  </si>
  <si>
    <t>326,5 m2</t>
  </si>
  <si>
    <t>Strojovna – stropy</t>
  </si>
  <si>
    <t>181,3 m2</t>
  </si>
  <si>
    <t>Šachta – stěny</t>
  </si>
  <si>
    <t>140,7 m2</t>
  </si>
  <si>
    <t xml:space="preserve">Vnitřní dveře jednokřídlé </t>
  </si>
  <si>
    <t>Vnitřní dveře jednokřídlé tlakové</t>
  </si>
  <si>
    <t>Vnitřní podlahové plochy</t>
  </si>
  <si>
    <t>133,1 m2</t>
  </si>
  <si>
    <t>Vnitřní plochy stěn</t>
  </si>
  <si>
    <t>432,3 m2</t>
  </si>
  <si>
    <t>Vnitřní plochy stropu</t>
  </si>
  <si>
    <t>Vstupní schodiště s ocelovým zábradlím z úrovně terénu</t>
  </si>
  <si>
    <t>13,5 m2</t>
  </si>
  <si>
    <t>Vstupní schodiště – parapetní zídky</t>
  </si>
  <si>
    <t>25,3 m2</t>
  </si>
  <si>
    <t xml:space="preserve">Nadzemní kiosky VZT </t>
  </si>
  <si>
    <t>10,6 m2</t>
  </si>
  <si>
    <t>Sklobetonové zastropení chodby</t>
  </si>
  <si>
    <t>9,3 m2</t>
  </si>
  <si>
    <t>Žlábek u vstupu pod schodištěm</t>
  </si>
  <si>
    <t>Vnitřní dveře jednokřídlé</t>
  </si>
  <si>
    <t>12 ks</t>
  </si>
  <si>
    <t>Vnitřní dveře dvoukřídlé</t>
  </si>
  <si>
    <t>Vnější dveře jednokřídlé</t>
  </si>
  <si>
    <t xml:space="preserve">Okno jednokřídlé zdvojené </t>
  </si>
  <si>
    <t>Výdech – podlahy</t>
  </si>
  <si>
    <t>17,4 m2</t>
  </si>
  <si>
    <t>Výdech – vnitřní stěny (výškové práce)</t>
  </si>
  <si>
    <t>1080,0 m2</t>
  </si>
  <si>
    <t>Výdech – vnější stěny (výškové práce)</t>
  </si>
  <si>
    <t>763,2 m2</t>
  </si>
  <si>
    <t>Nasávací kanál – podlahy</t>
  </si>
  <si>
    <t>248,5 m2</t>
  </si>
  <si>
    <t>Nasávací kanál – stěny</t>
  </si>
  <si>
    <t>606,3m2</t>
  </si>
  <si>
    <t>Nasávací kanál – stropy</t>
  </si>
  <si>
    <t>Severní portál</t>
  </si>
  <si>
    <t>103,8 m2</t>
  </si>
  <si>
    <t>Jižní portál</t>
  </si>
  <si>
    <t>236,5 m2</t>
  </si>
  <si>
    <t>Obchozí chodby – podlahy</t>
  </si>
  <si>
    <t>31,6 m2</t>
  </si>
  <si>
    <t>Obchozí chodby – stěny</t>
  </si>
  <si>
    <t>147,2 m2</t>
  </si>
  <si>
    <t>Obchozí chodby – stropy</t>
  </si>
  <si>
    <t>Vnější jednokřídlé dveře do chodeb</t>
  </si>
  <si>
    <t>9 ks</t>
  </si>
  <si>
    <t>Letenský automobilový tunel</t>
  </si>
  <si>
    <t>Těšnovský automobilový tunel</t>
  </si>
  <si>
    <t>13.</t>
  </si>
  <si>
    <t>15.</t>
  </si>
  <si>
    <t>16.</t>
  </si>
  <si>
    <t>17.</t>
  </si>
  <si>
    <t>TAT Cena celkem bez DPH</t>
  </si>
  <si>
    <t>LAT Cena celkem bez DPH</t>
  </si>
  <si>
    <t>PERSONÁLNÍ ZAJIŠTĚNÍ - tunely ZAT, SAT, ATM, TAT, LAT</t>
  </si>
  <si>
    <t>Vedoucí údržby tunelů (ZAT, SAT, ATM, TAT, LAT)</t>
  </si>
  <si>
    <t>1x za 6 měsíců 
v odstávce tunelu</t>
  </si>
  <si>
    <t>Měření deformačních bodů - odvodňovací štola (8 bodů, 3D i svislé, 1xročně)-Vč. vyhodnocení</t>
  </si>
  <si>
    <t>Měření deformačních bodů definitivního ostění (24 bodů, 3D i svislé, 1xročně)-Vč. vyhodnocení</t>
  </si>
  <si>
    <t>Měření deformačních bodů definitivního ostění - tunel (71 bodů, 3D i svislé, 1xročně)-Vč. vyhodnocení</t>
  </si>
  <si>
    <t>Měření deformačních bodů definitivního ostění (89 bodů, 3D i svislé, 1xročně)-Vč. vyhodnocení</t>
  </si>
  <si>
    <t>Měření tenzometrů v definitivním ostění - odvodňovací štola (12 čidel 1xročně)-Vč. vyhodnocení</t>
  </si>
  <si>
    <t>Měření tenzometrů v primárním ostění - odvodňovací štola (10 čidel 1xročně)-Vč. vyhodnocení</t>
  </si>
  <si>
    <t>Odběr vzorku ze 3 míst odvodňovací štoly vč. vyhodnocení (NEL, UCHR, agresivity)</t>
  </si>
  <si>
    <t>Měření tenzometrů v definitivním ostění (35 čidel 1xročně)-Vč. vyhodnocení</t>
  </si>
  <si>
    <t>Měření bodů - svislé deformace mezistrop (32 bodů, svislé, 1xročně)-Vč. vyhodnocení</t>
  </si>
  <si>
    <t>Měření manometrů - hydrostatický tlak (21 šachet 1xročně)-Vč. vyhodnocení</t>
  </si>
  <si>
    <t>Měření deformačních bodů na jihovýchodním portále (6 bodů, 3D, 1xročně)-Vč. vyhodnocení</t>
  </si>
  <si>
    <t>Měření bodů na výdechovém objektu Paví vrch (3 dvojice bodů, 3D  měření, vč. svislého)-Vč. vyhodnocení</t>
  </si>
  <si>
    <t>Hlavní prohlídka tunelu vč. odzkoušení vybraných provozních a mimořádných stavů</t>
  </si>
  <si>
    <t>1x za 4 roky</t>
  </si>
  <si>
    <t>Zajištění školení obsluh tunelu a jednotek IZS</t>
  </si>
  <si>
    <t>6x ročně</t>
  </si>
  <si>
    <t>Vedení, správa a aktualizace provozně správní dokumentace (mj. dokumentace provozní a skutečného provedení) na základě prováděných úprav</t>
  </si>
  <si>
    <t>Náhradní díly</t>
  </si>
  <si>
    <t>Klika/kika + štítek Tupai Favorit</t>
  </si>
  <si>
    <t>samozavírač</t>
  </si>
  <si>
    <t>Červík do klik</t>
  </si>
  <si>
    <t>vložkové zámky</t>
  </si>
  <si>
    <t>Vymezovací podložka do klik</t>
  </si>
  <si>
    <t>PP těsnění š. 10mm</t>
  </si>
  <si>
    <t>Klika/klika + štítekTupai Favorit</t>
  </si>
  <si>
    <t>zástrče na dvoukřídlé dveře</t>
  </si>
  <si>
    <t>Prodloužený čtyřhran</t>
  </si>
  <si>
    <t>gumové  lišty - dveřní křídlo</t>
  </si>
  <si>
    <t>PP těsnění š. 25mm</t>
  </si>
  <si>
    <t>Kontrola stavu portálů tunelu a ŽB žeber nad tunelem</t>
  </si>
  <si>
    <t>Kontrola nevyužívaného VZT kanálu nad vozovkou</t>
  </si>
  <si>
    <t>Provedení údržby mechanických částí dveřních uzávěrů OS</t>
  </si>
  <si>
    <t>Mimořádná prohlídka tunelu</t>
  </si>
  <si>
    <t>Očištění měřících bodů deformací definitivního ostění (plošina,výměna,očištění,vrácení odrazných štítků) přes celý TAT</t>
  </si>
  <si>
    <t>Měření deformačních bodů definitivního ostění (14 bodů, 3D i svislé, 1xročně)-Vč. vyhodnocení</t>
  </si>
  <si>
    <t>Očištění měřících bodů deformací definitivního ostění (plošina,výměna,očištění,vrácení odrazných štítků) přes celý LAT</t>
  </si>
  <si>
    <t>Kontrola stavu portálů tunelu a opěrných stěn</t>
  </si>
  <si>
    <t>Mytí výdechového objektu</t>
  </si>
  <si>
    <t>Umytí podlah,stěn a stropu tlakovou vodou</t>
  </si>
  <si>
    <r>
      <rPr>
        <sz val="7"/>
        <color rgb="FFFF0000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Provedení údržby mechanických částí dveřních uzávěrů</t>
    </r>
  </si>
  <si>
    <t>Umytí podlah, stěn a stropu tlakovou vodou – obchozí chodby</t>
  </si>
  <si>
    <t>Úklid prostor se zdvojenou podlahou (v úrovni zdvojené podlahy)</t>
  </si>
  <si>
    <t>Úklid prostor se zdvojenou podlahou (nad zdvojenou podlahou)</t>
  </si>
  <si>
    <t xml:space="preserve">Mytí výdechů na Strahově </t>
  </si>
  <si>
    <t>Umytí podlahy skladu</t>
  </si>
  <si>
    <r>
      <t>Kontrola nátěrového systému v</t>
    </r>
    <r>
      <rPr>
        <sz val="11"/>
        <color indexed="8"/>
        <rFont val="Calibri"/>
        <family val="2"/>
        <charset val="238"/>
        <scheme val="minor"/>
      </rPr>
      <t> </t>
    </r>
    <r>
      <rPr>
        <sz val="11"/>
        <color theme="1"/>
        <rFont val="Calibri"/>
        <family val="2"/>
        <charset val="238"/>
        <scheme val="minor"/>
      </rPr>
      <t>technických prostorách</t>
    </r>
  </si>
  <si>
    <t>Kontrola stavu jímek a čerpacích stanic (1x ročně po vyčerpání jímky)</t>
  </si>
  <si>
    <r>
      <t>Kontrola nátěrového systému betonových konstrukcí v</t>
    </r>
    <r>
      <rPr>
        <sz val="11"/>
        <color indexed="8"/>
        <rFont val="Calibri"/>
        <family val="2"/>
        <charset val="238"/>
        <scheme val="minor"/>
      </rPr>
      <t> </t>
    </r>
    <r>
      <rPr>
        <sz val="11"/>
        <color theme="1"/>
        <rFont val="Calibri"/>
        <family val="2"/>
        <charset val="238"/>
        <scheme val="minor"/>
      </rPr>
      <t>technických prostorách</t>
    </r>
  </si>
  <si>
    <t>80,0 m2</t>
  </si>
  <si>
    <t>95,50 m2</t>
  </si>
  <si>
    <t>Vnější dvoukřídlé okno provozního objektu</t>
  </si>
  <si>
    <t>13,39 m2</t>
  </si>
  <si>
    <t>Umytí podlah stěn a stropu tlakovou vodou - pomocná místnost</t>
  </si>
  <si>
    <t>OBECNÉ SERVISNÍ ZAJIŠTĚNÍ - tunely ZAT, SAT, ATM, TAT, LAT</t>
  </si>
  <si>
    <t>Čištění odvodního potrubí a jímek (jímky)</t>
  </si>
  <si>
    <t xml:space="preserve">Promazání a seřízení pantu dveří SOS skříní </t>
  </si>
  <si>
    <t>Mytí betonových podlah a zámečnických konstrukcí  v technologických objektech</t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</si>
  <si>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Mytí </t>
    </r>
    <r>
      <rPr>
        <sz val="11"/>
        <rFont val="Calibri"/>
        <family val="2"/>
        <charset val="238"/>
        <scheme val="minor"/>
      </rPr>
      <t>betonových podlah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a zámečnických konstrukcí  v technologických objektech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</si>
  <si>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Mytí </t>
    </r>
    <r>
      <rPr>
        <sz val="11"/>
        <rFont val="Calibri"/>
        <family val="2"/>
        <charset val="238"/>
        <scheme val="minor"/>
      </rPr>
      <t>betonových podlah</t>
    </r>
    <r>
      <rPr>
        <sz val="11"/>
        <color theme="1"/>
        <rFont val="Calibri"/>
        <family val="2"/>
        <charset val="238"/>
        <scheme val="minor"/>
      </rPr>
      <t>a zámečnických konstrukcí  v technologických objektech</t>
    </r>
  </si>
  <si>
    <t>120 uzávěr/rok</t>
  </si>
  <si>
    <t>Kontrola jímek DS</t>
  </si>
  <si>
    <t>Vyhodnocení monitoringu-Detailní vyhodnocení měření deformačních bodů definitivního ostění za období</t>
  </si>
  <si>
    <t>Vyhodnocení monitoringu-Detailní vyhodnocení měření deformačních b odů odvodňovací štola za období</t>
  </si>
  <si>
    <t>Vyhodnocení monitoringu-Detailní vyhodnocení měření tenzometrů definitivního ostění odvodňovací štola za období</t>
  </si>
  <si>
    <t>Vyhodnocení monitoringu-Detailní vyhodnocení měření tenzometrů primární ostění odvodňovací štola za období</t>
  </si>
  <si>
    <t>Vyhodnocení monitoringu-Detailní vyhodnocení měření tenzometrů definitivní ostění za období</t>
  </si>
  <si>
    <t>Vyhodnocení monitoringu-Detailní vyhodnocení měření hydrostatický tlak za období</t>
  </si>
  <si>
    <t>Vyhodnocení monitoringu-Detailní vyhodnocení měření deformací mezistropu za období</t>
  </si>
  <si>
    <t>Vyhodnocení monitoringu-Detailní vyhodnocení měření jihovýchodního portálu za období</t>
  </si>
  <si>
    <t>Vyhodnocení monitoringu-Detailní vyhodnocení měření bodů na výdechovém objektu Paví vrch za období</t>
  </si>
  <si>
    <t xml:space="preserve">Obecné servisní zajištění </t>
  </si>
  <si>
    <t>CENA CELKEM 
ZA 3 ROKY</t>
  </si>
  <si>
    <t>Kontrola ostění,  odvodňovacích žlábků a jímacích vrtů</t>
  </si>
  <si>
    <t xml:space="preserve">Kontrola funkčnosti dveří, promazání a seřízení pantů dveří SOS skříní </t>
  </si>
  <si>
    <t>Kontrola nátěrového systému, betonových a zděných povrchů</t>
  </si>
  <si>
    <t>VÝMĚRA CELKEM
ZA 3 ROKY</t>
  </si>
  <si>
    <t>OBECNÉ SERVISNÍ ZAJIŠTĚNÍ CELKEM BEZ DPH</t>
  </si>
  <si>
    <t>4.</t>
  </si>
  <si>
    <t>9.</t>
  </si>
  <si>
    <t>11.</t>
  </si>
  <si>
    <t>14.</t>
  </si>
  <si>
    <t>18.</t>
  </si>
  <si>
    <t>Odborně způsobilá osoba v oblasti PO - Koordinátor PO (Po-Pá)</t>
  </si>
  <si>
    <t>Odborně způsobilá osoba v prevenci rizik - Koordinátor BOZP (povolování a evidence vstupů, zajištění provozní BOZP) (osoba 4 hod/den (Po-Pá) - velín)</t>
  </si>
  <si>
    <t>3D scanování prostor tunelu a technologického zázemí - práce IN SITU (pro potřeby tvorby dokumentace a modelu skutečného provedení stavby)</t>
  </si>
  <si>
    <t>Zpracování zaměřených dat z 3D scanneru v kanceláři do souřadnic JTSK a Bpv, příprava podkladu pro 3D model</t>
  </si>
  <si>
    <t>Zpracování 3D modelu tunelu. Předmětem dodávky je komplexní BIM model pro správu a údržbu stavby zahrnující geometrickou složku ve 3D a sémantická data popisující konstrukce a instalovaná zařízení dle skutečnosti. Podrobnost modelu LOD 500.</t>
  </si>
  <si>
    <t>Vypracování dokumentace skutečného provedení stavby /objektu na základě podkladů z 3D modelu</t>
  </si>
  <si>
    <t xml:space="preserve">nízká cena, plošina </t>
  </si>
  <si>
    <r>
      <t>Klika/</t>
    </r>
    <r>
      <rPr>
        <sz val="11"/>
        <color rgb="FFFF0000"/>
        <rFont val="Calibri"/>
        <family val="2"/>
        <charset val="238"/>
        <scheme val="minor"/>
      </rPr>
      <t>kika</t>
    </r>
    <r>
      <rPr>
        <sz val="11"/>
        <rFont val="Calibri"/>
        <family val="2"/>
        <charset val="238"/>
        <scheme val="minor"/>
      </rPr>
      <t xml:space="preserve"> + štítek Tupai Favorit</t>
    </r>
  </si>
  <si>
    <t>průběžně
osoba za měsíc</t>
  </si>
  <si>
    <t>Trafostanice sever běžná údržba plochy + oplocení</t>
  </si>
  <si>
    <t>JHÚ strojovna VZT -údržba strojovny + okolí</t>
  </si>
  <si>
    <t>Příloha č.2</t>
  </si>
  <si>
    <t>Výkaz výměr - celková suma za jednotlivé soubory</t>
  </si>
  <si>
    <t>CENA - CELKEM - soutěžní cena</t>
  </si>
  <si>
    <t>Informace od zadavatele:</t>
  </si>
  <si>
    <t>Komentář / poznámka zpracovatele:</t>
  </si>
  <si>
    <t>Název firmy:</t>
  </si>
  <si>
    <t>Adresa:</t>
  </si>
  <si>
    <t>Zpracoval:</t>
  </si>
  <si>
    <t>V                    Dne:</t>
  </si>
  <si>
    <t>Podpis:</t>
  </si>
  <si>
    <r>
      <rPr>
        <b/>
        <sz val="11"/>
        <rFont val="Arial"/>
        <family val="2"/>
        <charset val="238"/>
      </rPr>
      <t>Dbejte na kontrolu automatických funkcí.</t>
    </r>
    <r>
      <rPr>
        <sz val="10"/>
        <rFont val="Arial"/>
        <family val="2"/>
        <charset val="238"/>
      </rPr>
      <t xml:space="preserve"> Překontrolute si počty kusů/výměry. Jednoltlivé listy jsou součástí nabídky.</t>
    </r>
  </si>
  <si>
    <t>24 hod/den</t>
  </si>
  <si>
    <t>Poruchová a servisní služba tunelu- stavebně technická četa  (2 osoby 24 hod/den, 7 dní v týdnu + vozidlo)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</si>
</sst>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0.0"/>
    <numFmt numFmtId="165" formatCode="_-* #,##0.00\ [$€-1]_-;\-* #,##0.00\ [$€-1]_-;_-* &quot;-&quot;??\ [$€-1]_-"/>
    <numFmt numFmtId="166" formatCode="#,##0.00\ &quot;Kč&quot;"/>
  </numFmts>
  <fonts count="60" x14ac:knownFonts="1">
    <font>
      <sz val="11"/>
      <color theme="1"/>
      <name val="Calibri"/>
      <family val="2"/>
      <charset val="238"/>
      <scheme val="minor"/>
    </font>
    <font>
      <sz val="20"/>
      <name val="Tahoma"/>
      <family val="2"/>
      <charset val="238"/>
    </font>
    <font>
      <sz val="10"/>
      <name val="Arial CE"/>
      <family val="2"/>
      <charset val="238"/>
    </font>
    <font>
      <b/>
      <sz val="9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 CE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8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0"/>
      <name val="Helv"/>
      <charset val="238"/>
    </font>
    <font>
      <sz val="11"/>
      <color indexed="9"/>
      <name val="Calibri"/>
      <family val="2"/>
      <charset val="238"/>
    </font>
    <font>
      <sz val="10"/>
      <color indexed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1"/>
      <color indexed="20"/>
      <name val="Calibri"/>
      <family val="2"/>
      <charset val="238"/>
    </font>
    <font>
      <sz val="10"/>
      <color indexed="16"/>
      <name val="Arial CE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 CE"/>
      <family val="2"/>
      <charset val="238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  <font>
      <sz val="11"/>
      <color rgb="FFFF0000"/>
      <name val="Calibri"/>
      <family val="1"/>
      <charset val="238"/>
      <scheme val="minor"/>
    </font>
    <font>
      <sz val="7"/>
      <color theme="1"/>
      <name val="Times New Roman"/>
      <family val="1"/>
      <charset val="238"/>
    </font>
    <font>
      <sz val="11"/>
      <color theme="1"/>
      <name val="Calibri"/>
      <family val="1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1190">
    <xf numFmtId="0" fontId="0" fillId="0" borderId="0"/>
    <xf numFmtId="0" fontId="2" fillId="0" borderId="0"/>
    <xf numFmtId="0" fontId="14" fillId="0" borderId="0" applyAlignment="0">
      <alignment vertical="top" wrapText="1"/>
      <protection locked="0"/>
    </xf>
    <xf numFmtId="0" fontId="19" fillId="0" borderId="0"/>
    <xf numFmtId="0" fontId="2" fillId="0" borderId="0" applyProtection="0"/>
    <xf numFmtId="0" fontId="19" fillId="0" borderId="0"/>
    <xf numFmtId="0" fontId="2" fillId="0" borderId="0" applyProtection="0"/>
    <xf numFmtId="0" fontId="2" fillId="0" borderId="0" applyProtection="0"/>
    <xf numFmtId="0" fontId="19" fillId="0" borderId="0"/>
    <xf numFmtId="0" fontId="20" fillId="0" borderId="0"/>
    <xf numFmtId="0" fontId="19" fillId="0" borderId="0"/>
    <xf numFmtId="0" fontId="2" fillId="0" borderId="0" applyProtection="0"/>
    <xf numFmtId="0" fontId="19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49" fontId="22" fillId="18" borderId="18">
      <alignment horizontal="center"/>
      <protection locked="0"/>
    </xf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8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5" fillId="18" borderId="18">
      <alignment horizontal="center"/>
      <protection locked="0"/>
    </xf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0" fontId="26" fillId="19" borderId="19" applyNumberFormat="0" applyAlignment="0" applyProtection="0"/>
    <xf numFmtId="44" fontId="18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8" fillId="0" borderId="0" applyNumberFormat="0" applyFill="0" applyBorder="0" applyAlignment="0" applyProtection="0"/>
    <xf numFmtId="0" fontId="22" fillId="18" borderId="20">
      <protection locked="0"/>
    </xf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8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Protection="0"/>
    <xf numFmtId="0" fontId="2" fillId="0" borderId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2" fillId="0" borderId="0"/>
    <xf numFmtId="0" fontId="18" fillId="0" borderId="0"/>
    <xf numFmtId="0" fontId="2" fillId="0" borderId="0"/>
    <xf numFmtId="0" fontId="18" fillId="0" borderId="0" applyProtection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/>
    <xf numFmtId="0" fontId="18" fillId="0" borderId="0"/>
    <xf numFmtId="0" fontId="18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 applyProtection="0"/>
    <xf numFmtId="0" fontId="2" fillId="0" borderId="0"/>
    <xf numFmtId="0" fontId="18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8" fillId="0" borderId="0" applyProtection="0"/>
    <xf numFmtId="0" fontId="40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Protection="0"/>
    <xf numFmtId="0" fontId="18" fillId="0" borderId="0" applyProtection="0"/>
    <xf numFmtId="0" fontId="22" fillId="18" borderId="24">
      <protection locked="0"/>
    </xf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0" fontId="2" fillId="21" borderId="25" applyNumberFormat="0" applyFont="0" applyAlignment="0" applyProtection="0"/>
    <xf numFmtId="9" fontId="18" fillId="0" borderId="0" applyNumberFormat="0" applyFill="0" applyBorder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2" fillId="0" borderId="26" applyNumberFormat="0" applyFill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9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49" fontId="18" fillId="0" borderId="4">
      <alignment horizontal="left" vertical="top" indent="1"/>
    </xf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5" fillId="9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6" fillId="22" borderId="27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7" fillId="22" borderId="28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436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0" fontId="4" fillId="0" borderId="0" xfId="0" applyFont="1"/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justify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4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top" wrapText="1"/>
    </xf>
    <xf numFmtId="4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49" fontId="3" fillId="0" borderId="10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 wrapText="1"/>
    </xf>
    <xf numFmtId="4" fontId="3" fillId="0" borderId="10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4" fontId="4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 wrapText="1"/>
    </xf>
    <xf numFmtId="49" fontId="44" fillId="0" borderId="4" xfId="1" applyNumberFormat="1" applyFont="1" applyBorder="1" applyAlignment="1">
      <alignment horizontal="left" vertical="center" wrapText="1"/>
    </xf>
    <xf numFmtId="49" fontId="44" fillId="0" borderId="4" xfId="1" applyNumberFormat="1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6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 wrapText="1"/>
    </xf>
    <xf numFmtId="0" fontId="12" fillId="0" borderId="13" xfId="0" applyFont="1" applyBorder="1"/>
    <xf numFmtId="0" fontId="12" fillId="0" borderId="32" xfId="0" applyFont="1" applyBorder="1"/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0" fontId="44" fillId="0" borderId="3" xfId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4" fontId="5" fillId="0" borderId="3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49" fontId="5" fillId="0" borderId="0" xfId="0" applyNumberFormat="1" applyFont="1" applyAlignment="1">
      <alignment vertical="center"/>
    </xf>
    <xf numFmtId="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12" fillId="0" borderId="0" xfId="0" applyFont="1" applyBorder="1"/>
    <xf numFmtId="0" fontId="42" fillId="0" borderId="32" xfId="0" applyFont="1" applyBorder="1"/>
    <xf numFmtId="0" fontId="42" fillId="0" borderId="33" xfId="0" applyFont="1" applyBorder="1"/>
    <xf numFmtId="0" fontId="44" fillId="0" borderId="14" xfId="1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0" fillId="0" borderId="0" xfId="0" applyFill="1"/>
    <xf numFmtId="49" fontId="44" fillId="0" borderId="4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/>
    </xf>
    <xf numFmtId="4" fontId="4" fillId="0" borderId="40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42" xfId="1" applyFont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1" xfId="0" applyBorder="1"/>
    <xf numFmtId="0" fontId="0" fillId="0" borderId="0" xfId="0" applyBorder="1"/>
    <xf numFmtId="0" fontId="12" fillId="0" borderId="29" xfId="0" applyFont="1" applyBorder="1"/>
    <xf numFmtId="16" fontId="12" fillId="0" borderId="41" xfId="0" applyNumberFormat="1" applyFont="1" applyBorder="1"/>
    <xf numFmtId="0" fontId="12" fillId="0" borderId="41" xfId="0" applyFont="1" applyBorder="1"/>
    <xf numFmtId="0" fontId="12" fillId="0" borderId="44" xfId="0" applyFont="1" applyBorder="1"/>
    <xf numFmtId="166" fontId="42" fillId="0" borderId="33" xfId="0" applyNumberFormat="1" applyFont="1" applyFill="1" applyBorder="1" applyAlignment="1">
      <alignment horizontal="center"/>
    </xf>
    <xf numFmtId="166" fontId="42" fillId="0" borderId="3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166" fontId="12" fillId="0" borderId="32" xfId="0" applyNumberFormat="1" applyFont="1" applyFill="1" applyBorder="1" applyAlignment="1">
      <alignment horizontal="center"/>
    </xf>
    <xf numFmtId="166" fontId="42" fillId="0" borderId="45" xfId="0" applyNumberFormat="1" applyFont="1" applyFill="1" applyBorder="1" applyAlignment="1">
      <alignment horizontal="center"/>
    </xf>
    <xf numFmtId="0" fontId="44" fillId="0" borderId="14" xfId="1" applyFont="1" applyFill="1" applyBorder="1" applyAlignment="1">
      <alignment horizontal="center" vertical="center"/>
    </xf>
    <xf numFmtId="0" fontId="4" fillId="0" borderId="0" xfId="0" applyFont="1" applyFill="1"/>
    <xf numFmtId="166" fontId="0" fillId="0" borderId="0" xfId="0" applyNumberFormat="1"/>
    <xf numFmtId="9" fontId="0" fillId="0" borderId="0" xfId="0" applyNumberFormat="1"/>
    <xf numFmtId="0" fontId="42" fillId="0" borderId="0" xfId="0" applyFont="1" applyBorder="1"/>
    <xf numFmtId="166" fontId="42" fillId="0" borderId="0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9" xfId="1" applyFont="1" applyBorder="1" applyAlignment="1">
      <alignment horizontal="center" vertical="center" wrapText="1"/>
    </xf>
    <xf numFmtId="49" fontId="47" fillId="0" borderId="10" xfId="1" applyNumberFormat="1" applyFont="1" applyBorder="1" applyAlignment="1">
      <alignment horizontal="center" vertical="center" wrapText="1"/>
    </xf>
    <xf numFmtId="0" fontId="47" fillId="0" borderId="10" xfId="1" applyFont="1" applyBorder="1" applyAlignment="1">
      <alignment horizontal="center" vertical="center"/>
    </xf>
    <xf numFmtId="164" fontId="47" fillId="0" borderId="10" xfId="1" applyNumberFormat="1" applyFont="1" applyBorder="1" applyAlignment="1">
      <alignment horizontal="center" vertical="center" wrapText="1"/>
    </xf>
    <xf numFmtId="4" fontId="47" fillId="0" borderId="10" xfId="1" applyNumberFormat="1" applyFont="1" applyBorder="1" applyAlignment="1">
      <alignment horizontal="center" vertical="center" wrapText="1"/>
    </xf>
    <xf numFmtId="0" fontId="47" fillId="0" borderId="10" xfId="1" applyFont="1" applyBorder="1" applyAlignment="1">
      <alignment horizontal="center" vertical="center" wrapText="1"/>
    </xf>
    <xf numFmtId="0" fontId="47" fillId="0" borderId="1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left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/>
    </xf>
    <xf numFmtId="0" fontId="47" fillId="0" borderId="4" xfId="1" applyFont="1" applyBorder="1" applyAlignment="1">
      <alignment horizontal="center" vertical="center"/>
    </xf>
    <xf numFmtId="164" fontId="47" fillId="0" borderId="4" xfId="1" applyNumberFormat="1" applyFont="1" applyBorder="1" applyAlignment="1">
      <alignment horizontal="center" vertical="center" wrapText="1"/>
    </xf>
    <xf numFmtId="0" fontId="47" fillId="0" borderId="4" xfId="1" applyFont="1" applyBorder="1" applyAlignment="1">
      <alignment horizontal="center" vertical="center" wrapText="1"/>
    </xf>
    <xf numFmtId="0" fontId="47" fillId="0" borderId="8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15" fillId="0" borderId="4" xfId="0" applyFont="1" applyBorder="1" applyAlignment="1">
      <alignment horizontal="left" vertical="top" wrapText="1"/>
    </xf>
    <xf numFmtId="0" fontId="48" fillId="0" borderId="0" xfId="0" applyFont="1" applyAlignment="1">
      <alignment horizontal="center" vertical="center"/>
    </xf>
    <xf numFmtId="49" fontId="5" fillId="0" borderId="9" xfId="0" applyNumberFormat="1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 vertical="center" wrapText="1"/>
    </xf>
    <xf numFmtId="49" fontId="49" fillId="0" borderId="3" xfId="0" applyNumberFormat="1" applyFont="1" applyBorder="1" applyAlignment="1">
      <alignment horizontal="left" vertical="center" wrapText="1"/>
    </xf>
    <xf numFmtId="49" fontId="49" fillId="0" borderId="6" xfId="0" applyNumberFormat="1" applyFont="1" applyBorder="1" applyAlignment="1">
      <alignment horizontal="left" vertical="center" wrapText="1"/>
    </xf>
    <xf numFmtId="49" fontId="49" fillId="0" borderId="1" xfId="0" applyNumberFormat="1" applyFont="1" applyBorder="1" applyAlignment="1">
      <alignment horizontal="left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47" fillId="0" borderId="42" xfId="1" applyFont="1" applyBorder="1" applyAlignment="1">
      <alignment horizontal="center" vertical="center" wrapText="1"/>
    </xf>
    <xf numFmtId="0" fontId="0" fillId="0" borderId="0" xfId="0" applyBorder="1" applyAlignment="1">
      <alignment horizontal="justify" vertical="center"/>
    </xf>
    <xf numFmtId="0" fontId="15" fillId="0" borderId="39" xfId="0" applyFont="1" applyBorder="1" applyAlignment="1">
      <alignment horizontal="left" vertical="top" wrapText="1"/>
    </xf>
    <xf numFmtId="4" fontId="4" fillId="0" borderId="47" xfId="0" applyNumberFormat="1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0" fillId="0" borderId="4" xfId="1" applyFont="1" applyBorder="1" applyAlignment="1">
      <alignment horizontal="center" vertical="center"/>
    </xf>
    <xf numFmtId="164" fontId="50" fillId="0" borderId="4" xfId="1" applyNumberFormat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/>
    </xf>
    <xf numFmtId="0" fontId="47" fillId="0" borderId="16" xfId="1" applyFont="1" applyBorder="1" applyAlignment="1">
      <alignment horizontal="center" vertical="center"/>
    </xf>
    <xf numFmtId="164" fontId="47" fillId="0" borderId="16" xfId="1" applyNumberFormat="1" applyFont="1" applyBorder="1" applyAlignment="1">
      <alignment horizontal="center" vertical="center" wrapText="1"/>
    </xf>
    <xf numFmtId="0" fontId="47" fillId="0" borderId="46" xfId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56" fillId="0" borderId="4" xfId="0" applyFont="1" applyBorder="1" applyAlignment="1">
      <alignment horizontal="center" vertical="center" wrapText="1"/>
    </xf>
    <xf numFmtId="0" fontId="47" fillId="0" borderId="31" xfId="1" applyFont="1" applyBorder="1" applyAlignment="1">
      <alignment horizontal="center" vertical="center" wrapText="1"/>
    </xf>
    <xf numFmtId="0" fontId="56" fillId="2" borderId="4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49" fontId="49" fillId="0" borderId="0" xfId="0" applyNumberFormat="1" applyFont="1" applyAlignment="1">
      <alignment horizontal="left" vertical="center"/>
    </xf>
    <xf numFmtId="4" fontId="49" fillId="0" borderId="0" xfId="0" applyNumberFormat="1" applyFont="1" applyAlignment="1">
      <alignment horizontal="center" vertical="center"/>
    </xf>
    <xf numFmtId="0" fontId="57" fillId="2" borderId="39" xfId="0" applyFont="1" applyFill="1" applyBorder="1" applyAlignment="1">
      <alignment horizontal="center" vertical="center" wrapText="1"/>
    </xf>
    <xf numFmtId="0" fontId="57" fillId="2" borderId="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4" fontId="49" fillId="0" borderId="0" xfId="0" applyNumberFormat="1" applyFont="1" applyAlignment="1">
      <alignment horizontal="right" vertical="center"/>
    </xf>
    <xf numFmtId="0" fontId="47" fillId="0" borderId="34" xfId="1" applyFont="1" applyBorder="1" applyAlignment="1">
      <alignment horizontal="center" vertical="center" wrapText="1"/>
    </xf>
    <xf numFmtId="49" fontId="47" fillId="0" borderId="35" xfId="1" applyNumberFormat="1" applyFont="1" applyBorder="1" applyAlignment="1">
      <alignment horizontal="center" vertical="center" wrapText="1"/>
    </xf>
    <xf numFmtId="0" fontId="47" fillId="0" borderId="35" xfId="1" applyFont="1" applyBorder="1" applyAlignment="1">
      <alignment horizontal="center" vertical="center"/>
    </xf>
    <xf numFmtId="164" fontId="47" fillId="0" borderId="35" xfId="1" applyNumberFormat="1" applyFont="1" applyBorder="1" applyAlignment="1">
      <alignment horizontal="center" vertical="center" wrapText="1"/>
    </xf>
    <xf numFmtId="4" fontId="47" fillId="0" borderId="35" xfId="1" applyNumberFormat="1" applyFont="1" applyBorder="1" applyAlignment="1">
      <alignment horizontal="center" vertical="center" wrapText="1"/>
    </xf>
    <xf numFmtId="0" fontId="47" fillId="0" borderId="36" xfId="1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vertical="center" wrapText="1"/>
    </xf>
    <xf numFmtId="0" fontId="0" fillId="0" borderId="0" xfId="0" applyFont="1" applyFill="1"/>
    <xf numFmtId="0" fontId="4" fillId="0" borderId="3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4" fillId="0" borderId="37" xfId="1" applyFont="1" applyBorder="1" applyAlignment="1">
      <alignment horizontal="center" vertical="center"/>
    </xf>
    <xf numFmtId="49" fontId="4" fillId="0" borderId="39" xfId="1" applyNumberFormat="1" applyFont="1" applyBorder="1" applyAlignment="1">
      <alignment horizontal="left" vertical="center" wrapText="1"/>
    </xf>
    <xf numFmtId="49" fontId="4" fillId="0" borderId="39" xfId="1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4" fillId="0" borderId="4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right" vertical="center"/>
    </xf>
    <xf numFmtId="4" fontId="4" fillId="0" borderId="16" xfId="0" applyNumberFormat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7" fillId="0" borderId="10" xfId="1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4" xfId="1" applyFont="1" applyFill="1" applyBorder="1" applyAlignment="1">
      <alignment horizontal="center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7" fillId="0" borderId="35" xfId="1" applyFont="1" applyFill="1" applyBorder="1" applyAlignment="1">
      <alignment horizontal="center" vertical="center" wrapText="1"/>
    </xf>
    <xf numFmtId="4" fontId="41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1" fillId="0" borderId="4" xfId="0" applyFont="1" applyBorder="1" applyAlignment="1"/>
    <xf numFmtId="49" fontId="4" fillId="0" borderId="4" xfId="0" applyNumberFormat="1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52" fillId="0" borderId="4" xfId="0" applyFont="1" applyFill="1" applyBorder="1" applyAlignment="1">
      <alignment horizontal="justify" vertical="center"/>
    </xf>
    <xf numFmtId="0" fontId="54" fillId="0" borderId="4" xfId="0" applyFont="1" applyFill="1" applyBorder="1" applyAlignment="1">
      <alignment horizontal="justify" vertical="center"/>
    </xf>
    <xf numFmtId="4" fontId="3" fillId="0" borderId="10" xfId="1" applyNumberFormat="1" applyFont="1" applyFill="1" applyBorder="1" applyAlignment="1">
      <alignment horizontal="center" vertical="center" wrapText="1"/>
    </xf>
    <xf numFmtId="4" fontId="47" fillId="0" borderId="10" xfId="1" applyNumberFormat="1" applyFont="1" applyFill="1" applyBorder="1" applyAlignment="1">
      <alignment horizontal="center" vertical="center" wrapText="1"/>
    </xf>
    <xf numFmtId="4" fontId="47" fillId="0" borderId="16" xfId="1" applyNumberFormat="1" applyFont="1" applyFill="1" applyBorder="1" applyAlignment="1">
      <alignment horizontal="center" vertical="center" wrapText="1"/>
    </xf>
    <xf numFmtId="4" fontId="47" fillId="0" borderId="4" xfId="1" applyNumberFormat="1" applyFont="1" applyFill="1" applyBorder="1" applyAlignment="1">
      <alignment horizontal="center" vertical="center" wrapText="1"/>
    </xf>
    <xf numFmtId="4" fontId="47" fillId="0" borderId="35" xfId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4" fontId="49" fillId="0" borderId="0" xfId="0" applyNumberFormat="1" applyFont="1" applyFill="1" applyAlignment="1">
      <alignment horizontal="right" vertical="center"/>
    </xf>
    <xf numFmtId="0" fontId="47" fillId="0" borderId="34" xfId="1" applyFont="1" applyFill="1" applyBorder="1" applyAlignment="1">
      <alignment horizontal="center" vertical="center" wrapText="1"/>
    </xf>
    <xf numFmtId="49" fontId="47" fillId="0" borderId="35" xfId="1" applyNumberFormat="1" applyFont="1" applyFill="1" applyBorder="1" applyAlignment="1">
      <alignment horizontal="center" vertical="center" wrapText="1"/>
    </xf>
    <xf numFmtId="0" fontId="47" fillId="0" borderId="35" xfId="1" applyFont="1" applyFill="1" applyBorder="1" applyAlignment="1">
      <alignment horizontal="center" vertical="center"/>
    </xf>
    <xf numFmtId="164" fontId="47" fillId="0" borderId="35" xfId="1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4" fontId="4" fillId="0" borderId="4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4" fontId="4" fillId="0" borderId="46" xfId="0" applyNumberFormat="1" applyFont="1" applyBorder="1" applyAlignment="1">
      <alignment horizontal="center" vertical="center" wrapText="1"/>
    </xf>
    <xf numFmtId="4" fontId="3" fillId="0" borderId="9" xfId="1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3" fillId="0" borderId="11" xfId="1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0" fontId="4" fillId="0" borderId="29" xfId="0" applyFont="1" applyBorder="1"/>
    <xf numFmtId="4" fontId="5" fillId="0" borderId="30" xfId="0" applyNumberFormat="1" applyFont="1" applyFill="1" applyBorder="1" applyAlignment="1">
      <alignment horizontal="right" vertical="center"/>
    </xf>
    <xf numFmtId="4" fontId="5" fillId="0" borderId="13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/>
    </xf>
    <xf numFmtId="0" fontId="44" fillId="0" borderId="4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57" fillId="2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4" xfId="1" applyFont="1" applyBorder="1" applyAlignment="1">
      <alignment vertical="center" wrapText="1"/>
    </xf>
    <xf numFmtId="4" fontId="4" fillId="27" borderId="16" xfId="0" applyNumberFormat="1" applyFont="1" applyFill="1" applyBorder="1" applyAlignment="1">
      <alignment horizontal="center" vertical="center"/>
    </xf>
    <xf numFmtId="4" fontId="4" fillId="27" borderId="16" xfId="0" applyNumberFormat="1" applyFont="1" applyFill="1" applyBorder="1" applyAlignment="1">
      <alignment horizontal="center" vertical="center" wrapText="1"/>
    </xf>
    <xf numFmtId="4" fontId="4" fillId="27" borderId="4" xfId="0" applyNumberFormat="1" applyFont="1" applyFill="1" applyBorder="1" applyAlignment="1">
      <alignment horizontal="center" vertical="center" wrapText="1"/>
    </xf>
    <xf numFmtId="4" fontId="4" fillId="27" borderId="40" xfId="0" applyNumberFormat="1" applyFont="1" applyFill="1" applyBorder="1" applyAlignment="1">
      <alignment horizontal="center" vertical="center"/>
    </xf>
    <xf numFmtId="4" fontId="4" fillId="27" borderId="5" xfId="0" applyNumberFormat="1" applyFont="1" applyFill="1" applyBorder="1" applyAlignment="1">
      <alignment horizontal="center" vertical="center"/>
    </xf>
    <xf numFmtId="4" fontId="4" fillId="27" borderId="8" xfId="0" applyNumberFormat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/>
    </xf>
    <xf numFmtId="0" fontId="0" fillId="0" borderId="8" xfId="0" applyFont="1" applyBorder="1"/>
    <xf numFmtId="4" fontId="4" fillId="27" borderId="7" xfId="0" applyNumberFormat="1" applyFont="1" applyFill="1" applyBorder="1" applyAlignment="1">
      <alignment horizontal="center" vertical="center" wrapText="1"/>
    </xf>
    <xf numFmtId="4" fontId="4" fillId="27" borderId="39" xfId="0" applyNumberFormat="1" applyFont="1" applyFill="1" applyBorder="1" applyAlignment="1">
      <alignment horizontal="center" vertical="center" wrapText="1"/>
    </xf>
    <xf numFmtId="0" fontId="4" fillId="0" borderId="50" xfId="0" applyFont="1" applyBorder="1"/>
    <xf numFmtId="0" fontId="47" fillId="0" borderId="30" xfId="1" applyFont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0" fillId="0" borderId="3" xfId="0" applyFont="1" applyBorder="1"/>
    <xf numFmtId="49" fontId="4" fillId="0" borderId="16" xfId="1" applyNumberFormat="1" applyFont="1" applyFill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49" fontId="6" fillId="0" borderId="32" xfId="1" applyNumberFormat="1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 wrapText="1"/>
    </xf>
    <xf numFmtId="4" fontId="4" fillId="0" borderId="32" xfId="0" applyNumberFormat="1" applyFont="1" applyFill="1" applyBorder="1" applyAlignment="1">
      <alignment horizontal="center" vertical="center"/>
    </xf>
    <xf numFmtId="0" fontId="4" fillId="0" borderId="32" xfId="0" applyFont="1" applyBorder="1"/>
    <xf numFmtId="0" fontId="4" fillId="0" borderId="52" xfId="0" applyFont="1" applyBorder="1"/>
    <xf numFmtId="0" fontId="4" fillId="0" borderId="16" xfId="0" applyFont="1" applyFill="1" applyBorder="1" applyAlignment="1">
      <alignment horizontal="left" vertical="top" wrapText="1"/>
    </xf>
    <xf numFmtId="49" fontId="6" fillId="0" borderId="32" xfId="1" applyNumberFormat="1" applyFont="1" applyFill="1" applyBorder="1" applyAlignment="1">
      <alignment horizontal="center" vertical="center" wrapText="1"/>
    </xf>
    <xf numFmtId="0" fontId="47" fillId="0" borderId="14" xfId="1" applyFont="1" applyBorder="1" applyAlignment="1">
      <alignment horizontal="center" vertical="center" wrapText="1"/>
    </xf>
    <xf numFmtId="49" fontId="6" fillId="0" borderId="16" xfId="1" applyNumberFormat="1" applyFont="1" applyBorder="1" applyAlignment="1">
      <alignment horizontal="center" vertical="center" wrapText="1"/>
    </xf>
    <xf numFmtId="0" fontId="47" fillId="0" borderId="5" xfId="1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/>
    </xf>
    <xf numFmtId="4" fontId="4" fillId="0" borderId="50" xfId="0" applyNumberFormat="1" applyFont="1" applyBorder="1" applyAlignment="1">
      <alignment horizontal="center" vertical="center"/>
    </xf>
    <xf numFmtId="0" fontId="47" fillId="0" borderId="33" xfId="1" applyFont="1" applyFill="1" applyBorder="1" applyAlignment="1">
      <alignment horizontal="center" vertical="center"/>
    </xf>
    <xf numFmtId="164" fontId="47" fillId="0" borderId="33" xfId="1" applyNumberFormat="1" applyFont="1" applyFill="1" applyBorder="1" applyAlignment="1">
      <alignment horizontal="center" vertical="center" wrapText="1"/>
    </xf>
    <xf numFmtId="4" fontId="47" fillId="0" borderId="33" xfId="1" applyNumberFormat="1" applyFont="1" applyFill="1" applyBorder="1" applyAlignment="1">
      <alignment horizontal="center" vertical="center" wrapText="1"/>
    </xf>
    <xf numFmtId="0" fontId="47" fillId="0" borderId="33" xfId="1" applyFont="1" applyFill="1" applyBorder="1" applyAlignment="1">
      <alignment horizontal="center" vertical="center" wrapText="1"/>
    </xf>
    <xf numFmtId="0" fontId="47" fillId="0" borderId="33" xfId="1" applyFont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53" xfId="0" applyNumberFormat="1" applyFont="1" applyBorder="1" applyAlignment="1">
      <alignment horizontal="center" vertical="center"/>
    </xf>
    <xf numFmtId="4" fontId="45" fillId="0" borderId="32" xfId="0" applyNumberFormat="1" applyFont="1" applyFill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 vertical="center"/>
    </xf>
    <xf numFmtId="0" fontId="0" fillId="0" borderId="41" xfId="1187" applyFont="1" applyBorder="1" applyAlignment="1">
      <alignment horizontal="left" vertical="center" wrapText="1"/>
    </xf>
    <xf numFmtId="0" fontId="11" fillId="0" borderId="41" xfId="1188" applyFont="1" applyBorder="1" applyAlignment="1">
      <alignment horizontal="left" vertical="center" wrapText="1"/>
    </xf>
    <xf numFmtId="0" fontId="4" fillId="0" borderId="41" xfId="0" applyFont="1" applyBorder="1"/>
    <xf numFmtId="4" fontId="4" fillId="27" borderId="4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4" fontId="4" fillId="0" borderId="48" xfId="0" applyNumberFormat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vertical="center" wrapText="1"/>
    </xf>
    <xf numFmtId="0" fontId="4" fillId="0" borderId="43" xfId="1" applyFont="1" applyFill="1" applyBorder="1" applyAlignment="1">
      <alignment horizontal="left" vertical="center" wrapText="1"/>
    </xf>
    <xf numFmtId="4" fontId="4" fillId="27" borderId="43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47" fillId="0" borderId="29" xfId="1" applyFont="1" applyBorder="1" applyAlignment="1">
      <alignment horizontal="center" vertical="center" wrapText="1"/>
    </xf>
    <xf numFmtId="0" fontId="47" fillId="0" borderId="54" xfId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15" fillId="0" borderId="41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47" fillId="0" borderId="32" xfId="1" applyFont="1" applyBorder="1" applyAlignment="1">
      <alignment horizontal="center" vertical="center"/>
    </xf>
    <xf numFmtId="164" fontId="47" fillId="0" borderId="32" xfId="1" applyNumberFormat="1" applyFont="1" applyBorder="1" applyAlignment="1">
      <alignment horizontal="center" vertical="center" wrapText="1"/>
    </xf>
    <xf numFmtId="0" fontId="47" fillId="0" borderId="32" xfId="1" applyFont="1" applyBorder="1" applyAlignment="1">
      <alignment horizontal="center" vertical="center" wrapText="1"/>
    </xf>
    <xf numFmtId="0" fontId="11" fillId="0" borderId="33" xfId="0" applyFont="1" applyBorder="1" applyAlignment="1"/>
    <xf numFmtId="0" fontId="47" fillId="0" borderId="33" xfId="1" applyFont="1" applyBorder="1" applyAlignment="1">
      <alignment horizontal="center" vertical="center"/>
    </xf>
    <xf numFmtId="164" fontId="47" fillId="0" borderId="33" xfId="1" applyNumberFormat="1" applyFont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justify" vertical="center"/>
    </xf>
    <xf numFmtId="0" fontId="52" fillId="0" borderId="0" xfId="0" applyFont="1" applyFill="1" applyBorder="1" applyAlignment="1">
      <alignment horizontal="justify" vertical="center"/>
    </xf>
    <xf numFmtId="4" fontId="47" fillId="0" borderId="33" xfId="1" applyNumberFormat="1" applyFont="1" applyBorder="1" applyAlignment="1">
      <alignment horizontal="center" vertical="center" wrapText="1"/>
    </xf>
    <xf numFmtId="0" fontId="11" fillId="0" borderId="32" xfId="0" applyFont="1" applyBorder="1" applyAlignment="1"/>
    <xf numFmtId="0" fontId="50" fillId="0" borderId="32" xfId="1" applyFont="1" applyBorder="1" applyAlignment="1">
      <alignment horizontal="center" vertical="center"/>
    </xf>
    <xf numFmtId="164" fontId="50" fillId="0" borderId="32" xfId="1" applyNumberFormat="1" applyFont="1" applyBorder="1" applyAlignment="1">
      <alignment horizontal="center" vertical="center" wrapText="1"/>
    </xf>
    <xf numFmtId="4" fontId="47" fillId="0" borderId="32" xfId="1" applyNumberFormat="1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4" fontId="4" fillId="0" borderId="51" xfId="0" applyNumberFormat="1" applyFont="1" applyBorder="1" applyAlignment="1">
      <alignment horizontal="center" vertical="center" wrapText="1"/>
    </xf>
    <xf numFmtId="4" fontId="45" fillId="0" borderId="51" xfId="0" applyNumberFormat="1" applyFont="1" applyFill="1" applyBorder="1" applyAlignment="1">
      <alignment horizontal="center" vertical="center" wrapText="1"/>
    </xf>
    <xf numFmtId="4" fontId="5" fillId="0" borderId="51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justify" vertical="center"/>
    </xf>
    <xf numFmtId="0" fontId="4" fillId="0" borderId="56" xfId="0" applyFont="1" applyBorder="1"/>
    <xf numFmtId="4" fontId="47" fillId="27" borderId="4" xfId="1" applyNumberFormat="1" applyFont="1" applyFill="1" applyBorder="1" applyAlignment="1">
      <alignment horizontal="center" vertical="center" wrapText="1"/>
    </xf>
    <xf numFmtId="0" fontId="42" fillId="0" borderId="57" xfId="0" applyFont="1" applyBorder="1"/>
    <xf numFmtId="166" fontId="42" fillId="0" borderId="57" xfId="0" applyNumberFormat="1" applyFont="1" applyFill="1" applyBorder="1" applyAlignment="1">
      <alignment horizontal="center"/>
    </xf>
    <xf numFmtId="0" fontId="0" fillId="0" borderId="15" xfId="0" applyBorder="1"/>
    <xf numFmtId="0" fontId="12" fillId="0" borderId="45" xfId="0" applyFont="1" applyBorder="1"/>
    <xf numFmtId="166" fontId="12" fillId="0" borderId="45" xfId="0" applyNumberFormat="1" applyFont="1" applyFill="1" applyBorder="1" applyAlignment="1">
      <alignment horizontal="center"/>
    </xf>
    <xf numFmtId="4" fontId="45" fillId="27" borderId="4" xfId="0" applyNumberFormat="1" applyFont="1" applyFill="1" applyBorder="1" applyAlignment="1">
      <alignment horizontal="center" vertical="center" wrapText="1"/>
    </xf>
    <xf numFmtId="4" fontId="45" fillId="0" borderId="31" xfId="0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vertical="center"/>
    </xf>
    <xf numFmtId="49" fontId="44" fillId="0" borderId="16" xfId="1" applyNumberFormat="1" applyFont="1" applyBorder="1" applyAlignment="1">
      <alignment horizontal="center" vertical="center" wrapText="1"/>
    </xf>
    <xf numFmtId="0" fontId="42" fillId="0" borderId="32" xfId="0" applyFont="1" applyFill="1" applyBorder="1"/>
    <xf numFmtId="0" fontId="42" fillId="0" borderId="45" xfId="0" applyFont="1" applyFill="1" applyBorder="1"/>
    <xf numFmtId="0" fontId="12" fillId="30" borderId="13" xfId="0" applyFont="1" applyFill="1" applyBorder="1"/>
    <xf numFmtId="0" fontId="12" fillId="30" borderId="13" xfId="0" applyFont="1" applyFill="1" applyBorder="1" applyAlignment="1">
      <alignment horizontal="center"/>
    </xf>
    <xf numFmtId="0" fontId="42" fillId="30" borderId="33" xfId="0" applyFont="1" applyFill="1" applyBorder="1"/>
    <xf numFmtId="166" fontId="42" fillId="30" borderId="33" xfId="0" applyNumberFormat="1" applyFont="1" applyFill="1" applyBorder="1" applyAlignment="1">
      <alignment horizontal="center"/>
    </xf>
    <xf numFmtId="0" fontId="18" fillId="0" borderId="0" xfId="0" applyFont="1"/>
    <xf numFmtId="0" fontId="18" fillId="0" borderId="62" xfId="0" applyFont="1" applyBorder="1"/>
    <xf numFmtId="0" fontId="18" fillId="0" borderId="0" xfId="0" applyFont="1" applyBorder="1"/>
    <xf numFmtId="0" fontId="58" fillId="30" borderId="29" xfId="0" applyFont="1" applyFill="1" applyBorder="1" applyAlignment="1">
      <alignment horizontal="center" wrapText="1"/>
    </xf>
    <xf numFmtId="0" fontId="58" fillId="30" borderId="13" xfId="0" applyFont="1" applyFill="1" applyBorder="1" applyAlignment="1">
      <alignment horizontal="center" wrapText="1"/>
    </xf>
    <xf numFmtId="0" fontId="58" fillId="30" borderId="30" xfId="0" applyFont="1" applyFill="1" applyBorder="1" applyAlignment="1">
      <alignment horizontal="center" wrapText="1"/>
    </xf>
    <xf numFmtId="0" fontId="12" fillId="0" borderId="15" xfId="0" applyFont="1" applyBorder="1" applyAlignment="1">
      <alignment horizontal="left"/>
    </xf>
    <xf numFmtId="0" fontId="18" fillId="31" borderId="58" xfId="0" applyFont="1" applyFill="1" applyBorder="1" applyAlignment="1">
      <alignment horizontal="center"/>
    </xf>
    <xf numFmtId="0" fontId="18" fillId="31" borderId="59" xfId="0" applyFont="1" applyFill="1" applyBorder="1" applyAlignment="1">
      <alignment horizontal="center"/>
    </xf>
    <xf numFmtId="0" fontId="18" fillId="31" borderId="60" xfId="0" applyFont="1" applyFill="1" applyBorder="1" applyAlignment="1">
      <alignment horizontal="center"/>
    </xf>
    <xf numFmtId="0" fontId="18" fillId="31" borderId="41" xfId="0" applyFont="1" applyFill="1" applyBorder="1" applyAlignment="1">
      <alignment horizontal="center"/>
    </xf>
    <xf numFmtId="0" fontId="18" fillId="31" borderId="0" xfId="0" applyFont="1" applyFill="1" applyBorder="1" applyAlignment="1">
      <alignment horizontal="center"/>
    </xf>
    <xf numFmtId="0" fontId="18" fillId="31" borderId="50" xfId="0" applyFont="1" applyFill="1" applyBorder="1" applyAlignment="1">
      <alignment horizontal="center"/>
    </xf>
    <xf numFmtId="0" fontId="18" fillId="31" borderId="44" xfId="0" applyFont="1" applyFill="1" applyBorder="1" applyAlignment="1">
      <alignment horizontal="center"/>
    </xf>
    <xf numFmtId="0" fontId="18" fillId="31" borderId="15" xfId="0" applyFont="1" applyFill="1" applyBorder="1" applyAlignment="1">
      <alignment horizontal="center"/>
    </xf>
    <xf numFmtId="0" fontId="18" fillId="31" borderId="61" xfId="0" applyFont="1" applyFill="1" applyBorder="1" applyAlignment="1">
      <alignment horizontal="center"/>
    </xf>
    <xf numFmtId="0" fontId="18" fillId="31" borderId="0" xfId="0" applyFont="1" applyFill="1" applyAlignment="1">
      <alignment horizontal="center" wrapText="1"/>
    </xf>
    <xf numFmtId="0" fontId="18" fillId="0" borderId="0" xfId="0" applyFont="1" applyAlignment="1">
      <alignment horizontal="left" wrapText="1"/>
    </xf>
    <xf numFmtId="0" fontId="43" fillId="0" borderId="4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49" fontId="5" fillId="0" borderId="4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0" fontId="11" fillId="0" borderId="49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</cellXfs>
  <cellStyles count="1190">
    <cellStyle name="_0005 02 revize B" xfId="3"/>
    <cellStyle name="_029005_9003.01" xfId="4"/>
    <cellStyle name="_029005_PS_0002.03.03_1105111" xfId="5"/>
    <cellStyle name="_9007 03 revize B" xfId="6"/>
    <cellStyle name="_Komentář revize B" xfId="7"/>
    <cellStyle name="_Komentář revize B_1" xfId="8"/>
    <cellStyle name="_PS 0002.52 - Pr. most přejezd 08_10" xfId="9"/>
    <cellStyle name="_PS 0009.02 - Výtah v podchodu Hr." xfId="10"/>
    <cellStyle name="_PS 0009.06 - Sl. zař. v podchodu_revize B" xfId="11"/>
    <cellStyle name="_PS 0009.06 - Slaboproud Hr. 01_11" xfId="12"/>
    <cellStyle name="_Rozpočet PS_0009-04_revize C3" xfId="13"/>
    <cellStyle name="_Rozpočet PS_0009-04_revize C3 2" xfId="14"/>
    <cellStyle name="_Rozpočet PS_0009-06_revize B doložení cen" xfId="15"/>
    <cellStyle name="_Rozpočet PS_0009-06_revize B doložení cen 2" xfId="16"/>
    <cellStyle name="_titulní_strany_OSM" xfId="17"/>
    <cellStyle name="_ZL_0080_0002.52 Nový" xfId="18"/>
    <cellStyle name="_ZL_1_83-91-01" xfId="19"/>
    <cellStyle name="_ZL_1_83-91-02" xfId="20"/>
    <cellStyle name="_ZL_1_83-92-01" xfId="21"/>
    <cellStyle name="_ZL_1_83-92-02" xfId="22"/>
    <cellStyle name="_ZL_1_85-22-02" xfId="23"/>
    <cellStyle name="_ZL_1_91-42" xfId="24"/>
    <cellStyle name="_ZL_1-86-11-01" xfId="25"/>
    <cellStyle name="_ZL_1-86-12-01" xfId="26"/>
    <cellStyle name="_ZL_1-86-13-01" xfId="27"/>
    <cellStyle name="_ZL_1-86-14-01" xfId="28"/>
    <cellStyle name="20 % – Zvýraznění1 10" xfId="29"/>
    <cellStyle name="20 % – Zvýraznění1 11" xfId="30"/>
    <cellStyle name="20 % – Zvýraznění1 12" xfId="31"/>
    <cellStyle name="20 % – Zvýraznění1 13" xfId="32"/>
    <cellStyle name="20 % – Zvýraznění1 14" xfId="33"/>
    <cellStyle name="20 % – Zvýraznění1 15" xfId="34"/>
    <cellStyle name="20 % – Zvýraznění1 16" xfId="35"/>
    <cellStyle name="20 % – Zvýraznění1 17" xfId="36"/>
    <cellStyle name="20 % – Zvýraznění1 18" xfId="37"/>
    <cellStyle name="20 % – Zvýraznění1 19" xfId="38"/>
    <cellStyle name="20 % – Zvýraznění1 2" xfId="39"/>
    <cellStyle name="20 % – Zvýraznění1 20" xfId="40"/>
    <cellStyle name="20 % – Zvýraznění1 21" xfId="41"/>
    <cellStyle name="20 % – Zvýraznění1 22" xfId="42"/>
    <cellStyle name="20 % – Zvýraznění1 23" xfId="43"/>
    <cellStyle name="20 % – Zvýraznění1 3" xfId="44"/>
    <cellStyle name="20 % – Zvýraznění1 4" xfId="45"/>
    <cellStyle name="20 % – Zvýraznění1 5" xfId="46"/>
    <cellStyle name="20 % – Zvýraznění1 6" xfId="47"/>
    <cellStyle name="20 % – Zvýraznění1 7" xfId="48"/>
    <cellStyle name="20 % – Zvýraznění1 8" xfId="49"/>
    <cellStyle name="20 % – Zvýraznění1 9" xfId="50"/>
    <cellStyle name="20 % – Zvýraznění2 10" xfId="51"/>
    <cellStyle name="20 % – Zvýraznění2 11" xfId="52"/>
    <cellStyle name="20 % – Zvýraznění2 12" xfId="53"/>
    <cellStyle name="20 % – Zvýraznění2 13" xfId="54"/>
    <cellStyle name="20 % – Zvýraznění2 14" xfId="55"/>
    <cellStyle name="20 % – Zvýraznění2 15" xfId="56"/>
    <cellStyle name="20 % – Zvýraznění2 16" xfId="57"/>
    <cellStyle name="20 % – Zvýraznění2 17" xfId="58"/>
    <cellStyle name="20 % – Zvýraznění2 18" xfId="59"/>
    <cellStyle name="20 % – Zvýraznění2 19" xfId="60"/>
    <cellStyle name="20 % – Zvýraznění2 2" xfId="61"/>
    <cellStyle name="20 % – Zvýraznění2 20" xfId="62"/>
    <cellStyle name="20 % – Zvýraznění2 21" xfId="63"/>
    <cellStyle name="20 % – Zvýraznění2 22" xfId="64"/>
    <cellStyle name="20 % – Zvýraznění2 23" xfId="65"/>
    <cellStyle name="20 % – Zvýraznění2 3" xfId="66"/>
    <cellStyle name="20 % – Zvýraznění2 4" xfId="67"/>
    <cellStyle name="20 % – Zvýraznění2 5" xfId="68"/>
    <cellStyle name="20 % – Zvýraznění2 6" xfId="69"/>
    <cellStyle name="20 % – Zvýraznění2 7" xfId="70"/>
    <cellStyle name="20 % – Zvýraznění2 8" xfId="71"/>
    <cellStyle name="20 % – Zvýraznění2 9" xfId="72"/>
    <cellStyle name="20 % – Zvýraznění3 10" xfId="73"/>
    <cellStyle name="20 % – Zvýraznění3 11" xfId="74"/>
    <cellStyle name="20 % – Zvýraznění3 12" xfId="75"/>
    <cellStyle name="20 % – Zvýraznění3 13" xfId="76"/>
    <cellStyle name="20 % – Zvýraznění3 14" xfId="77"/>
    <cellStyle name="20 % – Zvýraznění3 15" xfId="78"/>
    <cellStyle name="20 % – Zvýraznění3 16" xfId="79"/>
    <cellStyle name="20 % – Zvýraznění3 17" xfId="80"/>
    <cellStyle name="20 % – Zvýraznění3 18" xfId="81"/>
    <cellStyle name="20 % – Zvýraznění3 19" xfId="82"/>
    <cellStyle name="20 % – Zvýraznění3 2" xfId="83"/>
    <cellStyle name="20 % – Zvýraznění3 20" xfId="84"/>
    <cellStyle name="20 % – Zvýraznění3 21" xfId="85"/>
    <cellStyle name="20 % – Zvýraznění3 22" xfId="86"/>
    <cellStyle name="20 % – Zvýraznění3 23" xfId="87"/>
    <cellStyle name="20 % – Zvýraznění3 3" xfId="88"/>
    <cellStyle name="20 % – Zvýraznění3 4" xfId="89"/>
    <cellStyle name="20 % – Zvýraznění3 5" xfId="90"/>
    <cellStyle name="20 % – Zvýraznění3 6" xfId="91"/>
    <cellStyle name="20 % – Zvýraznění3 7" xfId="92"/>
    <cellStyle name="20 % – Zvýraznění3 8" xfId="93"/>
    <cellStyle name="20 % – Zvýraznění3 9" xfId="94"/>
    <cellStyle name="20 % – Zvýraznění4 10" xfId="95"/>
    <cellStyle name="20 % – Zvýraznění4 11" xfId="96"/>
    <cellStyle name="20 % – Zvýraznění4 12" xfId="97"/>
    <cellStyle name="20 % – Zvýraznění4 13" xfId="98"/>
    <cellStyle name="20 % – Zvýraznění4 14" xfId="99"/>
    <cellStyle name="20 % – Zvýraznění4 15" xfId="100"/>
    <cellStyle name="20 % – Zvýraznění4 16" xfId="101"/>
    <cellStyle name="20 % – Zvýraznění4 17" xfId="102"/>
    <cellStyle name="20 % – Zvýraznění4 18" xfId="103"/>
    <cellStyle name="20 % – Zvýraznění4 19" xfId="104"/>
    <cellStyle name="20 % – Zvýraznění4 2" xfId="105"/>
    <cellStyle name="20 % – Zvýraznění4 20" xfId="106"/>
    <cellStyle name="20 % – Zvýraznění4 21" xfId="107"/>
    <cellStyle name="20 % – Zvýraznění4 22" xfId="108"/>
    <cellStyle name="20 % – Zvýraznění4 23" xfId="109"/>
    <cellStyle name="20 % – Zvýraznění4 3" xfId="110"/>
    <cellStyle name="20 % – Zvýraznění4 4" xfId="111"/>
    <cellStyle name="20 % – Zvýraznění4 5" xfId="112"/>
    <cellStyle name="20 % – Zvýraznění4 6" xfId="113"/>
    <cellStyle name="20 % – Zvýraznění4 7" xfId="114"/>
    <cellStyle name="20 % – Zvýraznění4 8" xfId="115"/>
    <cellStyle name="20 % – Zvýraznění4 9" xfId="116"/>
    <cellStyle name="20 % – Zvýraznění5 10" xfId="117"/>
    <cellStyle name="20 % – Zvýraznění5 11" xfId="118"/>
    <cellStyle name="20 % – Zvýraznění5 12" xfId="119"/>
    <cellStyle name="20 % – Zvýraznění5 13" xfId="120"/>
    <cellStyle name="20 % – Zvýraznění5 14" xfId="121"/>
    <cellStyle name="20 % – Zvýraznění5 15" xfId="122"/>
    <cellStyle name="20 % – Zvýraznění5 16" xfId="123"/>
    <cellStyle name="20 % – Zvýraznění5 17" xfId="124"/>
    <cellStyle name="20 % – Zvýraznění5 18" xfId="125"/>
    <cellStyle name="20 % – Zvýraznění5 19" xfId="126"/>
    <cellStyle name="20 % – Zvýraznění5 2" xfId="127"/>
    <cellStyle name="20 % – Zvýraznění5 20" xfId="128"/>
    <cellStyle name="20 % – Zvýraznění5 21" xfId="129"/>
    <cellStyle name="20 % – Zvýraznění5 22" xfId="130"/>
    <cellStyle name="20 % – Zvýraznění5 23" xfId="131"/>
    <cellStyle name="20 % – Zvýraznění5 3" xfId="132"/>
    <cellStyle name="20 % – Zvýraznění5 4" xfId="133"/>
    <cellStyle name="20 % – Zvýraznění5 5" xfId="134"/>
    <cellStyle name="20 % – Zvýraznění5 6" xfId="135"/>
    <cellStyle name="20 % – Zvýraznění5 7" xfId="136"/>
    <cellStyle name="20 % – Zvýraznění5 8" xfId="137"/>
    <cellStyle name="20 % – Zvýraznění5 9" xfId="138"/>
    <cellStyle name="20 % – Zvýraznění6 10" xfId="139"/>
    <cellStyle name="20 % – Zvýraznění6 11" xfId="140"/>
    <cellStyle name="20 % – Zvýraznění6 12" xfId="141"/>
    <cellStyle name="20 % – Zvýraznění6 13" xfId="142"/>
    <cellStyle name="20 % – Zvýraznění6 14" xfId="143"/>
    <cellStyle name="20 % – Zvýraznění6 15" xfId="144"/>
    <cellStyle name="20 % – Zvýraznění6 16" xfId="145"/>
    <cellStyle name="20 % – Zvýraznění6 17" xfId="146"/>
    <cellStyle name="20 % – Zvýraznění6 18" xfId="147"/>
    <cellStyle name="20 % – Zvýraznění6 19" xfId="148"/>
    <cellStyle name="20 % – Zvýraznění6 2" xfId="149"/>
    <cellStyle name="20 % – Zvýraznění6 20" xfId="150"/>
    <cellStyle name="20 % – Zvýraznění6 21" xfId="151"/>
    <cellStyle name="20 % – Zvýraznění6 22" xfId="152"/>
    <cellStyle name="20 % – Zvýraznění6 23" xfId="153"/>
    <cellStyle name="20 % – Zvýraznění6 3" xfId="154"/>
    <cellStyle name="20 % – Zvýraznění6 4" xfId="155"/>
    <cellStyle name="20 % – Zvýraznění6 5" xfId="156"/>
    <cellStyle name="20 % – Zvýraznění6 6" xfId="157"/>
    <cellStyle name="20 % – Zvýraznění6 7" xfId="158"/>
    <cellStyle name="20 % – Zvýraznění6 8" xfId="159"/>
    <cellStyle name="20 % – Zvýraznění6 9" xfId="160"/>
    <cellStyle name="40 % – Zvýraznění1 10" xfId="161"/>
    <cellStyle name="40 % – Zvýraznění1 11" xfId="162"/>
    <cellStyle name="40 % – Zvýraznění1 12" xfId="163"/>
    <cellStyle name="40 % – Zvýraznění1 13" xfId="164"/>
    <cellStyle name="40 % – Zvýraznění1 14" xfId="165"/>
    <cellStyle name="40 % – Zvýraznění1 15" xfId="166"/>
    <cellStyle name="40 % – Zvýraznění1 16" xfId="167"/>
    <cellStyle name="40 % – Zvýraznění1 17" xfId="168"/>
    <cellStyle name="40 % – Zvýraznění1 18" xfId="169"/>
    <cellStyle name="40 % – Zvýraznění1 19" xfId="170"/>
    <cellStyle name="40 % – Zvýraznění1 2" xfId="171"/>
    <cellStyle name="40 % – Zvýraznění1 20" xfId="172"/>
    <cellStyle name="40 % – Zvýraznění1 21" xfId="173"/>
    <cellStyle name="40 % – Zvýraznění1 22" xfId="174"/>
    <cellStyle name="40 % – Zvýraznění1 23" xfId="175"/>
    <cellStyle name="40 % – Zvýraznění1 3" xfId="176"/>
    <cellStyle name="40 % – Zvýraznění1 4" xfId="177"/>
    <cellStyle name="40 % – Zvýraznění1 5" xfId="178"/>
    <cellStyle name="40 % – Zvýraznění1 6" xfId="179"/>
    <cellStyle name="40 % – Zvýraznění1 7" xfId="180"/>
    <cellStyle name="40 % – Zvýraznění1 8" xfId="181"/>
    <cellStyle name="40 % – Zvýraznění1 9" xfId="182"/>
    <cellStyle name="40 % – Zvýraznění2 10" xfId="183"/>
    <cellStyle name="40 % – Zvýraznění2 11" xfId="184"/>
    <cellStyle name="40 % – Zvýraznění2 12" xfId="185"/>
    <cellStyle name="40 % – Zvýraznění2 13" xfId="186"/>
    <cellStyle name="40 % – Zvýraznění2 14" xfId="187"/>
    <cellStyle name="40 % – Zvýraznění2 15" xfId="188"/>
    <cellStyle name="40 % – Zvýraznění2 16" xfId="189"/>
    <cellStyle name="40 % – Zvýraznění2 17" xfId="190"/>
    <cellStyle name="40 % – Zvýraznění2 18" xfId="191"/>
    <cellStyle name="40 % – Zvýraznění2 19" xfId="192"/>
    <cellStyle name="40 % – Zvýraznění2 2" xfId="193"/>
    <cellStyle name="40 % – Zvýraznění2 20" xfId="194"/>
    <cellStyle name="40 % – Zvýraznění2 21" xfId="195"/>
    <cellStyle name="40 % – Zvýraznění2 22" xfId="196"/>
    <cellStyle name="40 % – Zvýraznění2 23" xfId="197"/>
    <cellStyle name="40 % – Zvýraznění2 3" xfId="198"/>
    <cellStyle name="40 % – Zvýraznění2 4" xfId="199"/>
    <cellStyle name="40 % – Zvýraznění2 5" xfId="200"/>
    <cellStyle name="40 % – Zvýraznění2 6" xfId="201"/>
    <cellStyle name="40 % – Zvýraznění2 7" xfId="202"/>
    <cellStyle name="40 % – Zvýraznění2 8" xfId="203"/>
    <cellStyle name="40 % – Zvýraznění2 9" xfId="204"/>
    <cellStyle name="40 % – Zvýraznění3 10" xfId="205"/>
    <cellStyle name="40 % – Zvýraznění3 11" xfId="206"/>
    <cellStyle name="40 % – Zvýraznění3 12" xfId="207"/>
    <cellStyle name="40 % – Zvýraznění3 13" xfId="208"/>
    <cellStyle name="40 % – Zvýraznění3 14" xfId="209"/>
    <cellStyle name="40 % – Zvýraznění3 15" xfId="210"/>
    <cellStyle name="40 % – Zvýraznění3 16" xfId="211"/>
    <cellStyle name="40 % – Zvýraznění3 17" xfId="212"/>
    <cellStyle name="40 % – Zvýraznění3 18" xfId="213"/>
    <cellStyle name="40 % – Zvýraznění3 19" xfId="214"/>
    <cellStyle name="40 % – Zvýraznění3 2" xfId="215"/>
    <cellStyle name="40 % – Zvýraznění3 20" xfId="216"/>
    <cellStyle name="40 % – Zvýraznění3 21" xfId="217"/>
    <cellStyle name="40 % – Zvýraznění3 22" xfId="218"/>
    <cellStyle name="40 % – Zvýraznění3 23" xfId="219"/>
    <cellStyle name="40 % – Zvýraznění3 3" xfId="220"/>
    <cellStyle name="40 % – Zvýraznění3 4" xfId="221"/>
    <cellStyle name="40 % – Zvýraznění3 5" xfId="222"/>
    <cellStyle name="40 % – Zvýraznění3 6" xfId="223"/>
    <cellStyle name="40 % – Zvýraznění3 7" xfId="224"/>
    <cellStyle name="40 % – Zvýraznění3 8" xfId="225"/>
    <cellStyle name="40 % – Zvýraznění3 9" xfId="226"/>
    <cellStyle name="40 % – Zvýraznění4 10" xfId="227"/>
    <cellStyle name="40 % – Zvýraznění4 11" xfId="228"/>
    <cellStyle name="40 % – Zvýraznění4 12" xfId="229"/>
    <cellStyle name="40 % – Zvýraznění4 13" xfId="230"/>
    <cellStyle name="40 % – Zvýraznění4 14" xfId="231"/>
    <cellStyle name="40 % – Zvýraznění4 15" xfId="232"/>
    <cellStyle name="40 % – Zvýraznění4 16" xfId="233"/>
    <cellStyle name="40 % – Zvýraznění4 17" xfId="234"/>
    <cellStyle name="40 % – Zvýraznění4 18" xfId="235"/>
    <cellStyle name="40 % – Zvýraznění4 19" xfId="236"/>
    <cellStyle name="40 % – Zvýraznění4 2" xfId="237"/>
    <cellStyle name="40 % – Zvýraznění4 20" xfId="238"/>
    <cellStyle name="40 % – Zvýraznění4 21" xfId="239"/>
    <cellStyle name="40 % – Zvýraznění4 22" xfId="240"/>
    <cellStyle name="40 % – Zvýraznění4 23" xfId="241"/>
    <cellStyle name="40 % – Zvýraznění4 3" xfId="242"/>
    <cellStyle name="40 % – Zvýraznění4 4" xfId="243"/>
    <cellStyle name="40 % – Zvýraznění4 5" xfId="244"/>
    <cellStyle name="40 % – Zvýraznění4 6" xfId="245"/>
    <cellStyle name="40 % – Zvýraznění4 7" xfId="246"/>
    <cellStyle name="40 % – Zvýraznění4 8" xfId="247"/>
    <cellStyle name="40 % – Zvýraznění4 9" xfId="248"/>
    <cellStyle name="40 % – Zvýraznění5 10" xfId="249"/>
    <cellStyle name="40 % – Zvýraznění5 11" xfId="250"/>
    <cellStyle name="40 % – Zvýraznění5 12" xfId="251"/>
    <cellStyle name="40 % – Zvýraznění5 13" xfId="252"/>
    <cellStyle name="40 % – Zvýraznění5 14" xfId="253"/>
    <cellStyle name="40 % – Zvýraznění5 15" xfId="254"/>
    <cellStyle name="40 % – Zvýraznění5 16" xfId="255"/>
    <cellStyle name="40 % – Zvýraznění5 17" xfId="256"/>
    <cellStyle name="40 % – Zvýraznění5 18" xfId="257"/>
    <cellStyle name="40 % – Zvýraznění5 19" xfId="258"/>
    <cellStyle name="40 % – Zvýraznění5 2" xfId="259"/>
    <cellStyle name="40 % – Zvýraznění5 20" xfId="260"/>
    <cellStyle name="40 % – Zvýraznění5 21" xfId="261"/>
    <cellStyle name="40 % – Zvýraznění5 22" xfId="262"/>
    <cellStyle name="40 % – Zvýraznění5 23" xfId="263"/>
    <cellStyle name="40 % – Zvýraznění5 3" xfId="264"/>
    <cellStyle name="40 % – Zvýraznění5 4" xfId="265"/>
    <cellStyle name="40 % – Zvýraznění5 5" xfId="266"/>
    <cellStyle name="40 % – Zvýraznění5 6" xfId="267"/>
    <cellStyle name="40 % – Zvýraznění5 7" xfId="268"/>
    <cellStyle name="40 % – Zvýraznění5 8" xfId="269"/>
    <cellStyle name="40 % – Zvýraznění5 9" xfId="270"/>
    <cellStyle name="40 % – Zvýraznění6 10" xfId="271"/>
    <cellStyle name="40 % – Zvýraznění6 11" xfId="272"/>
    <cellStyle name="40 % – Zvýraznění6 12" xfId="273"/>
    <cellStyle name="40 % – Zvýraznění6 13" xfId="274"/>
    <cellStyle name="40 % – Zvýraznění6 14" xfId="275"/>
    <cellStyle name="40 % – Zvýraznění6 15" xfId="276"/>
    <cellStyle name="40 % – Zvýraznění6 16" xfId="277"/>
    <cellStyle name="40 % – Zvýraznění6 17" xfId="278"/>
    <cellStyle name="40 % – Zvýraznění6 18" xfId="279"/>
    <cellStyle name="40 % – Zvýraznění6 19" xfId="280"/>
    <cellStyle name="40 % – Zvýraznění6 2" xfId="281"/>
    <cellStyle name="40 % – Zvýraznění6 20" xfId="282"/>
    <cellStyle name="40 % – Zvýraznění6 21" xfId="283"/>
    <cellStyle name="40 % – Zvýraznění6 22" xfId="284"/>
    <cellStyle name="40 % – Zvýraznění6 23" xfId="285"/>
    <cellStyle name="40 % – Zvýraznění6 3" xfId="286"/>
    <cellStyle name="40 % – Zvýraznění6 4" xfId="287"/>
    <cellStyle name="40 % – Zvýraznění6 5" xfId="288"/>
    <cellStyle name="40 % – Zvýraznění6 6" xfId="289"/>
    <cellStyle name="40 % – Zvýraznění6 7" xfId="290"/>
    <cellStyle name="40 % – Zvýraznění6 8" xfId="291"/>
    <cellStyle name="40 % – Zvýraznění6 9" xfId="292"/>
    <cellStyle name="60 % – Zvýraznění1 10" xfId="293"/>
    <cellStyle name="60 % – Zvýraznění1 11" xfId="294"/>
    <cellStyle name="60 % – Zvýraznění1 12" xfId="295"/>
    <cellStyle name="60 % – Zvýraznění1 13" xfId="296"/>
    <cellStyle name="60 % – Zvýraznění1 14" xfId="297"/>
    <cellStyle name="60 % – Zvýraznění1 15" xfId="298"/>
    <cellStyle name="60 % – Zvýraznění1 16" xfId="299"/>
    <cellStyle name="60 % – Zvýraznění1 17" xfId="300"/>
    <cellStyle name="60 % – Zvýraznění1 18" xfId="301"/>
    <cellStyle name="60 % – Zvýraznění1 19" xfId="302"/>
    <cellStyle name="60 % – Zvýraznění1 2" xfId="303"/>
    <cellStyle name="60 % – Zvýraznění1 20" xfId="304"/>
    <cellStyle name="60 % – Zvýraznění1 21" xfId="305"/>
    <cellStyle name="60 % – Zvýraznění1 22" xfId="306"/>
    <cellStyle name="60 % – Zvýraznění1 23" xfId="307"/>
    <cellStyle name="60 % – Zvýraznění1 3" xfId="308"/>
    <cellStyle name="60 % – Zvýraznění1 4" xfId="309"/>
    <cellStyle name="60 % – Zvýraznění1 5" xfId="310"/>
    <cellStyle name="60 % – Zvýraznění1 6" xfId="311"/>
    <cellStyle name="60 % – Zvýraznění1 7" xfId="312"/>
    <cellStyle name="60 % – Zvýraznění1 8" xfId="313"/>
    <cellStyle name="60 % – Zvýraznění1 9" xfId="314"/>
    <cellStyle name="60 % – Zvýraznění2 10" xfId="315"/>
    <cellStyle name="60 % – Zvýraznění2 11" xfId="316"/>
    <cellStyle name="60 % – Zvýraznění2 12" xfId="317"/>
    <cellStyle name="60 % – Zvýraznění2 13" xfId="318"/>
    <cellStyle name="60 % – Zvýraznění2 14" xfId="319"/>
    <cellStyle name="60 % – Zvýraznění2 15" xfId="320"/>
    <cellStyle name="60 % – Zvýraznění2 16" xfId="321"/>
    <cellStyle name="60 % – Zvýraznění2 17" xfId="322"/>
    <cellStyle name="60 % – Zvýraznění2 18" xfId="323"/>
    <cellStyle name="60 % – Zvýraznění2 19" xfId="324"/>
    <cellStyle name="60 % – Zvýraznění2 2" xfId="325"/>
    <cellStyle name="60 % – Zvýraznění2 20" xfId="326"/>
    <cellStyle name="60 % – Zvýraznění2 21" xfId="327"/>
    <cellStyle name="60 % – Zvýraznění2 22" xfId="328"/>
    <cellStyle name="60 % – Zvýraznění2 23" xfId="329"/>
    <cellStyle name="60 % – Zvýraznění2 3" xfId="330"/>
    <cellStyle name="60 % – Zvýraznění2 4" xfId="331"/>
    <cellStyle name="60 % – Zvýraznění2 5" xfId="332"/>
    <cellStyle name="60 % – Zvýraznění2 6" xfId="333"/>
    <cellStyle name="60 % – Zvýraznění2 7" xfId="334"/>
    <cellStyle name="60 % – Zvýraznění2 8" xfId="335"/>
    <cellStyle name="60 % – Zvýraznění2 9" xfId="336"/>
    <cellStyle name="60 % – Zvýraznění3 10" xfId="337"/>
    <cellStyle name="60 % – Zvýraznění3 11" xfId="338"/>
    <cellStyle name="60 % – Zvýraznění3 12" xfId="339"/>
    <cellStyle name="60 % – Zvýraznění3 13" xfId="340"/>
    <cellStyle name="60 % – Zvýraznění3 14" xfId="341"/>
    <cellStyle name="60 % – Zvýraznění3 15" xfId="342"/>
    <cellStyle name="60 % – Zvýraznění3 16" xfId="343"/>
    <cellStyle name="60 % – Zvýraznění3 17" xfId="344"/>
    <cellStyle name="60 % – Zvýraznění3 18" xfId="345"/>
    <cellStyle name="60 % – Zvýraznění3 19" xfId="346"/>
    <cellStyle name="60 % – Zvýraznění3 2" xfId="347"/>
    <cellStyle name="60 % – Zvýraznění3 20" xfId="348"/>
    <cellStyle name="60 % – Zvýraznění3 21" xfId="349"/>
    <cellStyle name="60 % – Zvýraznění3 22" xfId="350"/>
    <cellStyle name="60 % – Zvýraznění3 23" xfId="351"/>
    <cellStyle name="60 % – Zvýraznění3 3" xfId="352"/>
    <cellStyle name="60 % – Zvýraznění3 4" xfId="353"/>
    <cellStyle name="60 % – Zvýraznění3 5" xfId="354"/>
    <cellStyle name="60 % – Zvýraznění3 6" xfId="355"/>
    <cellStyle name="60 % – Zvýraznění3 7" xfId="356"/>
    <cellStyle name="60 % – Zvýraznění3 8" xfId="357"/>
    <cellStyle name="60 % – Zvýraznění3 9" xfId="358"/>
    <cellStyle name="60 % – Zvýraznění4 10" xfId="359"/>
    <cellStyle name="60 % – Zvýraznění4 11" xfId="360"/>
    <cellStyle name="60 % – Zvýraznění4 12" xfId="361"/>
    <cellStyle name="60 % – Zvýraznění4 13" xfId="362"/>
    <cellStyle name="60 % – Zvýraznění4 14" xfId="363"/>
    <cellStyle name="60 % – Zvýraznění4 15" xfId="364"/>
    <cellStyle name="60 % – Zvýraznění4 16" xfId="365"/>
    <cellStyle name="60 % – Zvýraznění4 17" xfId="366"/>
    <cellStyle name="60 % – Zvýraznění4 18" xfId="367"/>
    <cellStyle name="60 % – Zvýraznění4 19" xfId="368"/>
    <cellStyle name="60 % – Zvýraznění4 2" xfId="369"/>
    <cellStyle name="60 % – Zvýraznění4 20" xfId="370"/>
    <cellStyle name="60 % – Zvýraznění4 21" xfId="371"/>
    <cellStyle name="60 % – Zvýraznění4 22" xfId="372"/>
    <cellStyle name="60 % – Zvýraznění4 23" xfId="373"/>
    <cellStyle name="60 % – Zvýraznění4 3" xfId="374"/>
    <cellStyle name="60 % – Zvýraznění4 4" xfId="375"/>
    <cellStyle name="60 % – Zvýraznění4 5" xfId="376"/>
    <cellStyle name="60 % – Zvýraznění4 6" xfId="377"/>
    <cellStyle name="60 % – Zvýraznění4 7" xfId="378"/>
    <cellStyle name="60 % – Zvýraznění4 8" xfId="379"/>
    <cellStyle name="60 % – Zvýraznění4 9" xfId="380"/>
    <cellStyle name="60 % – Zvýraznění5 10" xfId="381"/>
    <cellStyle name="60 % – Zvýraznění5 11" xfId="382"/>
    <cellStyle name="60 % – Zvýraznění5 12" xfId="383"/>
    <cellStyle name="60 % – Zvýraznění5 13" xfId="384"/>
    <cellStyle name="60 % – Zvýraznění5 14" xfId="385"/>
    <cellStyle name="60 % – Zvýraznění5 15" xfId="386"/>
    <cellStyle name="60 % – Zvýraznění5 16" xfId="387"/>
    <cellStyle name="60 % – Zvýraznění5 17" xfId="388"/>
    <cellStyle name="60 % – Zvýraznění5 18" xfId="389"/>
    <cellStyle name="60 % – Zvýraznění5 19" xfId="390"/>
    <cellStyle name="60 % – Zvýraznění5 2" xfId="391"/>
    <cellStyle name="60 % – Zvýraznění5 20" xfId="392"/>
    <cellStyle name="60 % – Zvýraznění5 21" xfId="393"/>
    <cellStyle name="60 % – Zvýraznění5 22" xfId="394"/>
    <cellStyle name="60 % – Zvýraznění5 23" xfId="395"/>
    <cellStyle name="60 % – Zvýraznění5 3" xfId="396"/>
    <cellStyle name="60 % – Zvýraznění5 4" xfId="397"/>
    <cellStyle name="60 % – Zvýraznění5 5" xfId="398"/>
    <cellStyle name="60 % – Zvýraznění5 6" xfId="399"/>
    <cellStyle name="60 % – Zvýraznění5 7" xfId="400"/>
    <cellStyle name="60 % – Zvýraznění5 8" xfId="401"/>
    <cellStyle name="60 % – Zvýraznění5 9" xfId="402"/>
    <cellStyle name="60 % – Zvýraznění6 10" xfId="403"/>
    <cellStyle name="60 % – Zvýraznění6 11" xfId="404"/>
    <cellStyle name="60 % – Zvýraznění6 12" xfId="405"/>
    <cellStyle name="60 % – Zvýraznění6 13" xfId="406"/>
    <cellStyle name="60 % – Zvýraznění6 14" xfId="407"/>
    <cellStyle name="60 % – Zvýraznění6 15" xfId="408"/>
    <cellStyle name="60 % – Zvýraznění6 16" xfId="409"/>
    <cellStyle name="60 % – Zvýraznění6 17" xfId="410"/>
    <cellStyle name="60 % – Zvýraznění6 18" xfId="411"/>
    <cellStyle name="60 % – Zvýraznění6 19" xfId="412"/>
    <cellStyle name="60 % – Zvýraznění6 2" xfId="413"/>
    <cellStyle name="60 % – Zvýraznění6 20" xfId="414"/>
    <cellStyle name="60 % – Zvýraznění6 21" xfId="415"/>
    <cellStyle name="60 % – Zvýraznění6 22" xfId="416"/>
    <cellStyle name="60 % – Zvýraznění6 23" xfId="417"/>
    <cellStyle name="60 % – Zvýraznění6 3" xfId="418"/>
    <cellStyle name="60 % – Zvýraznění6 4" xfId="419"/>
    <cellStyle name="60 % – Zvýraznění6 5" xfId="420"/>
    <cellStyle name="60 % – Zvýraznění6 6" xfId="421"/>
    <cellStyle name="60 % – Zvýraznění6 7" xfId="422"/>
    <cellStyle name="60 % – Zvýraznění6 8" xfId="423"/>
    <cellStyle name="60 % – Zvýraznění6 9" xfId="424"/>
    <cellStyle name="Celkem 10" xfId="425"/>
    <cellStyle name="Celkem 11" xfId="426"/>
    <cellStyle name="Celkem 12" xfId="427"/>
    <cellStyle name="Celkem 13" xfId="428"/>
    <cellStyle name="Celkem 14" xfId="429"/>
    <cellStyle name="Celkem 15" xfId="430"/>
    <cellStyle name="Celkem 16" xfId="431"/>
    <cellStyle name="Celkem 17" xfId="432"/>
    <cellStyle name="Celkem 18" xfId="433"/>
    <cellStyle name="Celkem 19" xfId="434"/>
    <cellStyle name="Celkem 2" xfId="435"/>
    <cellStyle name="Celkem 20" xfId="436"/>
    <cellStyle name="Celkem 21" xfId="437"/>
    <cellStyle name="Celkem 22" xfId="438"/>
    <cellStyle name="Celkem 23" xfId="439"/>
    <cellStyle name="Celkem 24" xfId="440"/>
    <cellStyle name="Celkem 3" xfId="441"/>
    <cellStyle name="Celkem 4" xfId="442"/>
    <cellStyle name="Celkem 5" xfId="443"/>
    <cellStyle name="Celkem 6" xfId="444"/>
    <cellStyle name="Celkem 7" xfId="445"/>
    <cellStyle name="Celkem 8" xfId="446"/>
    <cellStyle name="Celkem 9" xfId="447"/>
    <cellStyle name="číslo" xfId="448"/>
    <cellStyle name="Euro" xfId="449"/>
    <cellStyle name="Euro 2" xfId="450"/>
    <cellStyle name="Excel Built-in Normal" xfId="451"/>
    <cellStyle name="Hypertextový odkaz 2" xfId="452"/>
    <cellStyle name="Hypertextový odkaz 3" xfId="453"/>
    <cellStyle name="Chybně 10" xfId="454"/>
    <cellStyle name="Chybně 11" xfId="455"/>
    <cellStyle name="Chybně 12" xfId="456"/>
    <cellStyle name="Chybně 13" xfId="457"/>
    <cellStyle name="Chybně 14" xfId="458"/>
    <cellStyle name="Chybně 15" xfId="459"/>
    <cellStyle name="Chybně 16" xfId="460"/>
    <cellStyle name="Chybně 17" xfId="461"/>
    <cellStyle name="Chybně 18" xfId="462"/>
    <cellStyle name="Chybně 19" xfId="463"/>
    <cellStyle name="Chybně 2" xfId="464"/>
    <cellStyle name="Chybně 20" xfId="465"/>
    <cellStyle name="Chybně 21" xfId="466"/>
    <cellStyle name="Chybně 22" xfId="467"/>
    <cellStyle name="Chybně 23" xfId="468"/>
    <cellStyle name="Chybně 3" xfId="469"/>
    <cellStyle name="Chybně 4" xfId="470"/>
    <cellStyle name="Chybně 5" xfId="471"/>
    <cellStyle name="Chybně 6" xfId="472"/>
    <cellStyle name="Chybně 7" xfId="473"/>
    <cellStyle name="Chybně 8" xfId="474"/>
    <cellStyle name="Chybně 9" xfId="475"/>
    <cellStyle name="Jednotka" xfId="476"/>
    <cellStyle name="Kontrolní buňka 10" xfId="477"/>
    <cellStyle name="Kontrolní buňka 11" xfId="478"/>
    <cellStyle name="Kontrolní buňka 12" xfId="479"/>
    <cellStyle name="Kontrolní buňka 13" xfId="480"/>
    <cellStyle name="Kontrolní buňka 14" xfId="481"/>
    <cellStyle name="Kontrolní buňka 15" xfId="482"/>
    <cellStyle name="Kontrolní buňka 16" xfId="483"/>
    <cellStyle name="Kontrolní buňka 17" xfId="484"/>
    <cellStyle name="Kontrolní buňka 18" xfId="485"/>
    <cellStyle name="Kontrolní buňka 19" xfId="486"/>
    <cellStyle name="Kontrolní buňka 2" xfId="487"/>
    <cellStyle name="Kontrolní buňka 20" xfId="488"/>
    <cellStyle name="Kontrolní buňka 21" xfId="489"/>
    <cellStyle name="Kontrolní buňka 22" xfId="490"/>
    <cellStyle name="Kontrolní buňka 23" xfId="491"/>
    <cellStyle name="Kontrolní buňka 3" xfId="492"/>
    <cellStyle name="Kontrolní buňka 4" xfId="493"/>
    <cellStyle name="Kontrolní buňka 5" xfId="494"/>
    <cellStyle name="Kontrolní buňka 6" xfId="495"/>
    <cellStyle name="Kontrolní buňka 7" xfId="496"/>
    <cellStyle name="Kontrolní buňka 8" xfId="497"/>
    <cellStyle name="Kontrolní buňka 9" xfId="498"/>
    <cellStyle name="Měna 2" xfId="499"/>
    <cellStyle name="Měna 3" xfId="500"/>
    <cellStyle name="Měna 4" xfId="501"/>
    <cellStyle name="Měna 5" xfId="502"/>
    <cellStyle name="Měna 6" xfId="503"/>
    <cellStyle name="Měna 7" xfId="504"/>
    <cellStyle name="Měna 8" xfId="505"/>
    <cellStyle name="měny 2" xfId="506"/>
    <cellStyle name="množství" xfId="507"/>
    <cellStyle name="Nadpis 1 10" xfId="508"/>
    <cellStyle name="Nadpis 1 11" xfId="509"/>
    <cellStyle name="Nadpis 1 12" xfId="510"/>
    <cellStyle name="Nadpis 1 13" xfId="511"/>
    <cellStyle name="Nadpis 1 14" xfId="512"/>
    <cellStyle name="Nadpis 1 15" xfId="513"/>
    <cellStyle name="Nadpis 1 16" xfId="514"/>
    <cellStyle name="Nadpis 1 17" xfId="515"/>
    <cellStyle name="Nadpis 1 18" xfId="516"/>
    <cellStyle name="Nadpis 1 19" xfId="517"/>
    <cellStyle name="Nadpis 1 2" xfId="518"/>
    <cellStyle name="Nadpis 1 20" xfId="519"/>
    <cellStyle name="Nadpis 1 21" xfId="520"/>
    <cellStyle name="Nadpis 1 22" xfId="521"/>
    <cellStyle name="Nadpis 1 23" xfId="522"/>
    <cellStyle name="Nadpis 1 3" xfId="523"/>
    <cellStyle name="Nadpis 1 4" xfId="524"/>
    <cellStyle name="Nadpis 1 5" xfId="525"/>
    <cellStyle name="Nadpis 1 6" xfId="526"/>
    <cellStyle name="Nadpis 1 7" xfId="527"/>
    <cellStyle name="Nadpis 1 8" xfId="528"/>
    <cellStyle name="Nadpis 1 9" xfId="529"/>
    <cellStyle name="Nadpis 2 10" xfId="530"/>
    <cellStyle name="Nadpis 2 11" xfId="531"/>
    <cellStyle name="Nadpis 2 12" xfId="532"/>
    <cellStyle name="Nadpis 2 13" xfId="533"/>
    <cellStyle name="Nadpis 2 14" xfId="534"/>
    <cellStyle name="Nadpis 2 15" xfId="535"/>
    <cellStyle name="Nadpis 2 16" xfId="536"/>
    <cellStyle name="Nadpis 2 17" xfId="537"/>
    <cellStyle name="Nadpis 2 18" xfId="538"/>
    <cellStyle name="Nadpis 2 19" xfId="539"/>
    <cellStyle name="Nadpis 2 2" xfId="540"/>
    <cellStyle name="Nadpis 2 20" xfId="541"/>
    <cellStyle name="Nadpis 2 21" xfId="542"/>
    <cellStyle name="Nadpis 2 22" xfId="543"/>
    <cellStyle name="Nadpis 2 23" xfId="544"/>
    <cellStyle name="Nadpis 2 3" xfId="545"/>
    <cellStyle name="Nadpis 2 4" xfId="546"/>
    <cellStyle name="Nadpis 2 5" xfId="547"/>
    <cellStyle name="Nadpis 2 6" xfId="548"/>
    <cellStyle name="Nadpis 2 7" xfId="549"/>
    <cellStyle name="Nadpis 2 8" xfId="550"/>
    <cellStyle name="Nadpis 2 9" xfId="551"/>
    <cellStyle name="Nadpis 3 10" xfId="552"/>
    <cellStyle name="Nadpis 3 11" xfId="553"/>
    <cellStyle name="Nadpis 3 12" xfId="554"/>
    <cellStyle name="Nadpis 3 13" xfId="555"/>
    <cellStyle name="Nadpis 3 14" xfId="556"/>
    <cellStyle name="Nadpis 3 15" xfId="557"/>
    <cellStyle name="Nadpis 3 16" xfId="558"/>
    <cellStyle name="Nadpis 3 17" xfId="559"/>
    <cellStyle name="Nadpis 3 18" xfId="560"/>
    <cellStyle name="Nadpis 3 19" xfId="561"/>
    <cellStyle name="Nadpis 3 2" xfId="562"/>
    <cellStyle name="Nadpis 3 20" xfId="563"/>
    <cellStyle name="Nadpis 3 21" xfId="564"/>
    <cellStyle name="Nadpis 3 22" xfId="565"/>
    <cellStyle name="Nadpis 3 23" xfId="566"/>
    <cellStyle name="Nadpis 3 3" xfId="567"/>
    <cellStyle name="Nadpis 3 4" xfId="568"/>
    <cellStyle name="Nadpis 3 5" xfId="569"/>
    <cellStyle name="Nadpis 3 6" xfId="570"/>
    <cellStyle name="Nadpis 3 7" xfId="571"/>
    <cellStyle name="Nadpis 3 8" xfId="572"/>
    <cellStyle name="Nadpis 3 9" xfId="573"/>
    <cellStyle name="Nadpis 4 10" xfId="574"/>
    <cellStyle name="Nadpis 4 11" xfId="575"/>
    <cellStyle name="Nadpis 4 12" xfId="576"/>
    <cellStyle name="Nadpis 4 13" xfId="577"/>
    <cellStyle name="Nadpis 4 14" xfId="578"/>
    <cellStyle name="Nadpis 4 15" xfId="579"/>
    <cellStyle name="Nadpis 4 16" xfId="580"/>
    <cellStyle name="Nadpis 4 17" xfId="581"/>
    <cellStyle name="Nadpis 4 18" xfId="582"/>
    <cellStyle name="Nadpis 4 19" xfId="583"/>
    <cellStyle name="Nadpis 4 2" xfId="584"/>
    <cellStyle name="Nadpis 4 20" xfId="585"/>
    <cellStyle name="Nadpis 4 21" xfId="586"/>
    <cellStyle name="Nadpis 4 22" xfId="587"/>
    <cellStyle name="Nadpis 4 23" xfId="588"/>
    <cellStyle name="Nadpis 4 3" xfId="589"/>
    <cellStyle name="Nadpis 4 4" xfId="590"/>
    <cellStyle name="Nadpis 4 5" xfId="591"/>
    <cellStyle name="Nadpis 4 6" xfId="592"/>
    <cellStyle name="Nadpis 4 7" xfId="593"/>
    <cellStyle name="Nadpis 4 8" xfId="594"/>
    <cellStyle name="Nadpis 4 9" xfId="595"/>
    <cellStyle name="Název 10" xfId="596"/>
    <cellStyle name="Název 11" xfId="597"/>
    <cellStyle name="Název 12" xfId="598"/>
    <cellStyle name="Název 13" xfId="599"/>
    <cellStyle name="Název 14" xfId="600"/>
    <cellStyle name="Název 15" xfId="601"/>
    <cellStyle name="Název 16" xfId="602"/>
    <cellStyle name="Název 17" xfId="603"/>
    <cellStyle name="Název 18" xfId="604"/>
    <cellStyle name="Název 19" xfId="605"/>
    <cellStyle name="Název 2" xfId="606"/>
    <cellStyle name="Název 20" xfId="607"/>
    <cellStyle name="Název 21" xfId="608"/>
    <cellStyle name="Název 22" xfId="609"/>
    <cellStyle name="Název 23" xfId="610"/>
    <cellStyle name="Název 3" xfId="611"/>
    <cellStyle name="Název 4" xfId="612"/>
    <cellStyle name="Název 5" xfId="613"/>
    <cellStyle name="Název 6" xfId="614"/>
    <cellStyle name="Název 7" xfId="615"/>
    <cellStyle name="Název 8" xfId="616"/>
    <cellStyle name="Název 9" xfId="617"/>
    <cellStyle name="Neutrální 10" xfId="618"/>
    <cellStyle name="Neutrální 11" xfId="619"/>
    <cellStyle name="Neutrální 12" xfId="620"/>
    <cellStyle name="Neutrální 13" xfId="621"/>
    <cellStyle name="Neutrální 14" xfId="622"/>
    <cellStyle name="Neutrální 15" xfId="623"/>
    <cellStyle name="Neutrální 16" xfId="624"/>
    <cellStyle name="Neutrální 17" xfId="625"/>
    <cellStyle name="Neutrální 18" xfId="626"/>
    <cellStyle name="Neutrální 19" xfId="627"/>
    <cellStyle name="Neutrální 2" xfId="628"/>
    <cellStyle name="Neutrální 20" xfId="629"/>
    <cellStyle name="Neutrální 21" xfId="630"/>
    <cellStyle name="Neutrální 22" xfId="631"/>
    <cellStyle name="Neutrální 23" xfId="632"/>
    <cellStyle name="Neutrální 3" xfId="633"/>
    <cellStyle name="Neutrální 4" xfId="634"/>
    <cellStyle name="Neutrální 5" xfId="635"/>
    <cellStyle name="Neutrální 6" xfId="636"/>
    <cellStyle name="Neutrální 7" xfId="637"/>
    <cellStyle name="Neutrální 8" xfId="638"/>
    <cellStyle name="Neutrální 9" xfId="639"/>
    <cellStyle name="Normální" xfId="0" builtinId="0"/>
    <cellStyle name="normální 10" xfId="640"/>
    <cellStyle name="normální 11" xfId="641"/>
    <cellStyle name="normální 12" xfId="642"/>
    <cellStyle name="normální 13" xfId="643"/>
    <cellStyle name="normální 14" xfId="644"/>
    <cellStyle name="normální 14 10" xfId="645"/>
    <cellStyle name="normální 14 11" xfId="646"/>
    <cellStyle name="normální 14 2" xfId="647"/>
    <cellStyle name="normální 14 3" xfId="648"/>
    <cellStyle name="normální 14 4" xfId="649"/>
    <cellStyle name="normální 14 5" xfId="650"/>
    <cellStyle name="normální 14 6" xfId="651"/>
    <cellStyle name="normální 14 7" xfId="652"/>
    <cellStyle name="normální 14 8" xfId="653"/>
    <cellStyle name="normální 14 9" xfId="654"/>
    <cellStyle name="normální 15" xfId="655"/>
    <cellStyle name="normální 15 10" xfId="656"/>
    <cellStyle name="normální 15 11" xfId="657"/>
    <cellStyle name="normální 15 2" xfId="658"/>
    <cellStyle name="normální 15 3" xfId="659"/>
    <cellStyle name="normální 15 4" xfId="660"/>
    <cellStyle name="normální 15 5" xfId="661"/>
    <cellStyle name="normální 15 6" xfId="662"/>
    <cellStyle name="normální 15 7" xfId="663"/>
    <cellStyle name="normální 15 8" xfId="664"/>
    <cellStyle name="normální 15 9" xfId="665"/>
    <cellStyle name="normální 16" xfId="666"/>
    <cellStyle name="normální 16 10" xfId="667"/>
    <cellStyle name="normální 16 11" xfId="668"/>
    <cellStyle name="normální 16 2" xfId="669"/>
    <cellStyle name="normální 16 3" xfId="670"/>
    <cellStyle name="normální 16 4" xfId="671"/>
    <cellStyle name="normální 16 5" xfId="672"/>
    <cellStyle name="normální 16 6" xfId="673"/>
    <cellStyle name="normální 16 7" xfId="674"/>
    <cellStyle name="normální 16 8" xfId="675"/>
    <cellStyle name="normální 16 9" xfId="676"/>
    <cellStyle name="normální 17" xfId="677"/>
    <cellStyle name="normální 17 10" xfId="678"/>
    <cellStyle name="normální 17 11" xfId="679"/>
    <cellStyle name="normální 17 2" xfId="680"/>
    <cellStyle name="normální 17 3" xfId="681"/>
    <cellStyle name="normální 17 4" xfId="682"/>
    <cellStyle name="normální 17 5" xfId="683"/>
    <cellStyle name="normální 17 6" xfId="684"/>
    <cellStyle name="normální 17 7" xfId="685"/>
    <cellStyle name="normální 17 8" xfId="686"/>
    <cellStyle name="normální 17 9" xfId="687"/>
    <cellStyle name="normální 18" xfId="688"/>
    <cellStyle name="normální 18 10" xfId="689"/>
    <cellStyle name="normální 18 11" xfId="690"/>
    <cellStyle name="normální 18 2" xfId="691"/>
    <cellStyle name="normální 18 3" xfId="692"/>
    <cellStyle name="normální 18 4" xfId="693"/>
    <cellStyle name="normální 18 5" xfId="694"/>
    <cellStyle name="normální 18 6" xfId="695"/>
    <cellStyle name="normální 18 7" xfId="696"/>
    <cellStyle name="normální 18 8" xfId="697"/>
    <cellStyle name="normální 18 9" xfId="698"/>
    <cellStyle name="normální 19" xfId="699"/>
    <cellStyle name="normální 19 10" xfId="700"/>
    <cellStyle name="normální 19 11" xfId="701"/>
    <cellStyle name="normální 19 2" xfId="702"/>
    <cellStyle name="normální 19 3" xfId="703"/>
    <cellStyle name="normální 19 4" xfId="704"/>
    <cellStyle name="normální 19 5" xfId="705"/>
    <cellStyle name="normální 19 6" xfId="706"/>
    <cellStyle name="normální 19 7" xfId="707"/>
    <cellStyle name="normální 19 8" xfId="708"/>
    <cellStyle name="normální 19 9" xfId="709"/>
    <cellStyle name="Normální 2" xfId="1"/>
    <cellStyle name="normální 2 10" xfId="710"/>
    <cellStyle name="normální 2 11" xfId="711"/>
    <cellStyle name="normální 2 12" xfId="712"/>
    <cellStyle name="normální 2 13" xfId="713"/>
    <cellStyle name="normální 2 14" xfId="714"/>
    <cellStyle name="normální 2 15" xfId="715"/>
    <cellStyle name="normální 2 16" xfId="716"/>
    <cellStyle name="normální 2 17" xfId="717"/>
    <cellStyle name="normální 2 18" xfId="718"/>
    <cellStyle name="normální 2 19" xfId="719"/>
    <cellStyle name="normální 2 2" xfId="720"/>
    <cellStyle name="normální 2 2 2" xfId="721"/>
    <cellStyle name="normální 2 2 3" xfId="722"/>
    <cellStyle name="normální 2 2 4" xfId="723"/>
    <cellStyle name="normální 2 20" xfId="724"/>
    <cellStyle name="normální 2 21" xfId="725"/>
    <cellStyle name="normální 2 22" xfId="726"/>
    <cellStyle name="normální 2 23" xfId="727"/>
    <cellStyle name="Normální 2 24" xfId="728"/>
    <cellStyle name="Normální 2 25" xfId="729"/>
    <cellStyle name="Normální 2 26" xfId="730"/>
    <cellStyle name="Normální 2 27" xfId="731"/>
    <cellStyle name="Normální 2 28" xfId="732"/>
    <cellStyle name="Normální 2 29" xfId="733"/>
    <cellStyle name="normální 2 3" xfId="734"/>
    <cellStyle name="Normální 2 30" xfId="735"/>
    <cellStyle name="Normální 2 31" xfId="736"/>
    <cellStyle name="Normální 2 32" xfId="737"/>
    <cellStyle name="Normální 2 33" xfId="738"/>
    <cellStyle name="Normální 2 34" xfId="739"/>
    <cellStyle name="Normální 2 35" xfId="740"/>
    <cellStyle name="Normální 2 35 2" xfId="741"/>
    <cellStyle name="normální 2 4" xfId="742"/>
    <cellStyle name="normální 2 5" xfId="743"/>
    <cellStyle name="normální 2 6" xfId="744"/>
    <cellStyle name="normální 2 7" xfId="745"/>
    <cellStyle name="normální 2 8" xfId="746"/>
    <cellStyle name="normální 2 9" xfId="747"/>
    <cellStyle name="normální 20" xfId="748"/>
    <cellStyle name="normální 21" xfId="749"/>
    <cellStyle name="normální 22" xfId="750"/>
    <cellStyle name="normální 23" xfId="751"/>
    <cellStyle name="normální 24" xfId="752"/>
    <cellStyle name="normální 24 2" xfId="753"/>
    <cellStyle name="normální 25" xfId="754"/>
    <cellStyle name="normální 25 2" xfId="755"/>
    <cellStyle name="normální 26" xfId="756"/>
    <cellStyle name="normální 26 2" xfId="757"/>
    <cellStyle name="normální 27" xfId="758"/>
    <cellStyle name="normální 27 2" xfId="759"/>
    <cellStyle name="normální 28" xfId="760"/>
    <cellStyle name="normální 28 2" xfId="761"/>
    <cellStyle name="normální 29" xfId="762"/>
    <cellStyle name="normální 29 2" xfId="763"/>
    <cellStyle name="Normální 3" xfId="764"/>
    <cellStyle name="Normální 3 10" xfId="765"/>
    <cellStyle name="normální 3 2" xfId="766"/>
    <cellStyle name="normální 3 2 2" xfId="767"/>
    <cellStyle name="normální 3 3" xfId="768"/>
    <cellStyle name="Normální 3 4" xfId="769"/>
    <cellStyle name="Normální 3 5" xfId="770"/>
    <cellStyle name="Normální 3 6" xfId="771"/>
    <cellStyle name="Normální 3 7" xfId="772"/>
    <cellStyle name="Normální 3 8" xfId="773"/>
    <cellStyle name="Normální 3 9" xfId="774"/>
    <cellStyle name="normální 30" xfId="775"/>
    <cellStyle name="normální 30 2" xfId="776"/>
    <cellStyle name="Normální 31" xfId="777"/>
    <cellStyle name="normální 32" xfId="778"/>
    <cellStyle name="normální 32 2" xfId="779"/>
    <cellStyle name="Normální 33" xfId="780"/>
    <cellStyle name="normální 34" xfId="781"/>
    <cellStyle name="normální 34 2" xfId="782"/>
    <cellStyle name="Normální 35" xfId="783"/>
    <cellStyle name="Normální 35 2" xfId="784"/>
    <cellStyle name="Normální 36" xfId="785"/>
    <cellStyle name="Normální 37" xfId="786"/>
    <cellStyle name="Normální 38" xfId="787"/>
    <cellStyle name="Normální 39" xfId="788"/>
    <cellStyle name="normální 4" xfId="789"/>
    <cellStyle name="normální 4 10" xfId="790"/>
    <cellStyle name="normální 4 11" xfId="791"/>
    <cellStyle name="normální 4 2" xfId="792"/>
    <cellStyle name="normální 4 3" xfId="793"/>
    <cellStyle name="normální 4 4" xfId="794"/>
    <cellStyle name="normální 4 5" xfId="795"/>
    <cellStyle name="normální 4 6" xfId="796"/>
    <cellStyle name="normální 4 7" xfId="797"/>
    <cellStyle name="normální 4 8" xfId="798"/>
    <cellStyle name="normální 4 9" xfId="799"/>
    <cellStyle name="Normální 40" xfId="800"/>
    <cellStyle name="Normální 41" xfId="801"/>
    <cellStyle name="Normální 42" xfId="802"/>
    <cellStyle name="Normální 43" xfId="803"/>
    <cellStyle name="Normální 44" xfId="804"/>
    <cellStyle name="Normální 45" xfId="805"/>
    <cellStyle name="Normální 46" xfId="806"/>
    <cellStyle name="Normální 47" xfId="807"/>
    <cellStyle name="Normální 48" xfId="808"/>
    <cellStyle name="Normální 49" xfId="809"/>
    <cellStyle name="normální 5" xfId="810"/>
    <cellStyle name="Normální 50" xfId="811"/>
    <cellStyle name="Normální 51" xfId="812"/>
    <cellStyle name="Normální 52" xfId="813"/>
    <cellStyle name="Normální 53" xfId="814"/>
    <cellStyle name="Normální 54" xfId="815"/>
    <cellStyle name="Normální 55" xfId="816"/>
    <cellStyle name="Normální 56" xfId="817"/>
    <cellStyle name="Normální 57" xfId="818"/>
    <cellStyle name="Normální 58" xfId="819"/>
    <cellStyle name="Normální 59" xfId="820"/>
    <cellStyle name="normální 6" xfId="821"/>
    <cellStyle name="Normální 60" xfId="822"/>
    <cellStyle name="Normální 61" xfId="2"/>
    <cellStyle name="Normální 62" xfId="1183"/>
    <cellStyle name="Normální 64" xfId="823"/>
    <cellStyle name="Normální 65" xfId="824"/>
    <cellStyle name="Normální 66" xfId="825"/>
    <cellStyle name="Normální 69" xfId="1185"/>
    <cellStyle name="normální 7" xfId="826"/>
    <cellStyle name="normální 7 10" xfId="827"/>
    <cellStyle name="normální 7 11" xfId="828"/>
    <cellStyle name="normální 7 2" xfId="829"/>
    <cellStyle name="normální 7 3" xfId="830"/>
    <cellStyle name="normální 7 4" xfId="831"/>
    <cellStyle name="normální 7 5" xfId="832"/>
    <cellStyle name="normální 7 6" xfId="833"/>
    <cellStyle name="normální 7 7" xfId="834"/>
    <cellStyle name="normální 7 8" xfId="835"/>
    <cellStyle name="normální 7 9" xfId="836"/>
    <cellStyle name="Normální 71" xfId="1186"/>
    <cellStyle name="Normální 73" xfId="1187"/>
    <cellStyle name="Normální 75" xfId="1188"/>
    <cellStyle name="Normální 77" xfId="1189"/>
    <cellStyle name="normální 8" xfId="837"/>
    <cellStyle name="Normální 83" xfId="1184"/>
    <cellStyle name="normální 9" xfId="838"/>
    <cellStyle name="Položka" xfId="839"/>
    <cellStyle name="Poznámka 10" xfId="840"/>
    <cellStyle name="Poznámka 11" xfId="841"/>
    <cellStyle name="Poznámka 12" xfId="842"/>
    <cellStyle name="Poznámka 13" xfId="843"/>
    <cellStyle name="Poznámka 14" xfId="844"/>
    <cellStyle name="Poznámka 15" xfId="845"/>
    <cellStyle name="Poznámka 16" xfId="846"/>
    <cellStyle name="Poznámka 17" xfId="847"/>
    <cellStyle name="Poznámka 18" xfId="848"/>
    <cellStyle name="Poznámka 19" xfId="849"/>
    <cellStyle name="Poznámka 2" xfId="850"/>
    <cellStyle name="Poznámka 20" xfId="851"/>
    <cellStyle name="Poznámka 21" xfId="852"/>
    <cellStyle name="Poznámka 22" xfId="853"/>
    <cellStyle name="Poznámka 23" xfId="854"/>
    <cellStyle name="Poznámka 24" xfId="855"/>
    <cellStyle name="Poznámka 3" xfId="856"/>
    <cellStyle name="Poznámka 4" xfId="857"/>
    <cellStyle name="Poznámka 5" xfId="858"/>
    <cellStyle name="Poznámka 6" xfId="859"/>
    <cellStyle name="Poznámka 7" xfId="860"/>
    <cellStyle name="Poznámka 8" xfId="861"/>
    <cellStyle name="Poznámka 9" xfId="862"/>
    <cellStyle name="Procenta 2" xfId="863"/>
    <cellStyle name="Propojená buňka 10" xfId="864"/>
    <cellStyle name="Propojená buňka 11" xfId="865"/>
    <cellStyle name="Propojená buňka 12" xfId="866"/>
    <cellStyle name="Propojená buňka 13" xfId="867"/>
    <cellStyle name="Propojená buňka 14" xfId="868"/>
    <cellStyle name="Propojená buňka 15" xfId="869"/>
    <cellStyle name="Propojená buňka 16" xfId="870"/>
    <cellStyle name="Propojená buňka 17" xfId="871"/>
    <cellStyle name="Propojená buňka 18" xfId="872"/>
    <cellStyle name="Propojená buňka 19" xfId="873"/>
    <cellStyle name="Propojená buňka 2" xfId="874"/>
    <cellStyle name="Propojená buňka 20" xfId="875"/>
    <cellStyle name="Propojená buňka 21" xfId="876"/>
    <cellStyle name="Propojená buňka 22" xfId="877"/>
    <cellStyle name="Propojená buňka 23" xfId="878"/>
    <cellStyle name="Propojená buňka 3" xfId="879"/>
    <cellStyle name="Propojená buňka 4" xfId="880"/>
    <cellStyle name="Propojená buňka 5" xfId="881"/>
    <cellStyle name="Propojená buňka 6" xfId="882"/>
    <cellStyle name="Propojená buňka 7" xfId="883"/>
    <cellStyle name="Propojená buňka 8" xfId="884"/>
    <cellStyle name="Propojená buňka 9" xfId="885"/>
    <cellStyle name="Správně 10" xfId="886"/>
    <cellStyle name="Správně 11" xfId="887"/>
    <cellStyle name="Správně 12" xfId="888"/>
    <cellStyle name="Správně 13" xfId="889"/>
    <cellStyle name="Správně 14" xfId="890"/>
    <cellStyle name="Správně 15" xfId="891"/>
    <cellStyle name="Správně 16" xfId="892"/>
    <cellStyle name="Správně 17" xfId="893"/>
    <cellStyle name="Správně 18" xfId="894"/>
    <cellStyle name="Správně 19" xfId="895"/>
    <cellStyle name="Správně 2" xfId="896"/>
    <cellStyle name="Správně 20" xfId="897"/>
    <cellStyle name="Správně 21" xfId="898"/>
    <cellStyle name="Správně 22" xfId="899"/>
    <cellStyle name="Správně 23" xfId="900"/>
    <cellStyle name="Správně 3" xfId="901"/>
    <cellStyle name="Správně 4" xfId="902"/>
    <cellStyle name="Správně 5" xfId="903"/>
    <cellStyle name="Správně 6" xfId="904"/>
    <cellStyle name="Správně 7" xfId="905"/>
    <cellStyle name="Správně 8" xfId="906"/>
    <cellStyle name="Správně 9" xfId="907"/>
    <cellStyle name="Styl 1" xfId="908"/>
    <cellStyle name="Text upozornění 10" xfId="909"/>
    <cellStyle name="Text upozornění 11" xfId="910"/>
    <cellStyle name="Text upozornění 12" xfId="911"/>
    <cellStyle name="Text upozornění 13" xfId="912"/>
    <cellStyle name="Text upozornění 14" xfId="913"/>
    <cellStyle name="Text upozornění 15" xfId="914"/>
    <cellStyle name="Text upozornění 16" xfId="915"/>
    <cellStyle name="Text upozornění 17" xfId="916"/>
    <cellStyle name="Text upozornění 18" xfId="917"/>
    <cellStyle name="Text upozornění 19" xfId="918"/>
    <cellStyle name="Text upozornění 2" xfId="919"/>
    <cellStyle name="Text upozornění 20" xfId="920"/>
    <cellStyle name="Text upozornění 21" xfId="921"/>
    <cellStyle name="Text upozornění 22" xfId="922"/>
    <cellStyle name="Text upozornění 23" xfId="923"/>
    <cellStyle name="Text upozornění 3" xfId="924"/>
    <cellStyle name="Text upozornění 4" xfId="925"/>
    <cellStyle name="Text upozornění 5" xfId="926"/>
    <cellStyle name="Text upozornění 6" xfId="927"/>
    <cellStyle name="Text upozornění 7" xfId="928"/>
    <cellStyle name="Text upozornění 8" xfId="929"/>
    <cellStyle name="Text upozornění 9" xfId="930"/>
    <cellStyle name="textový" xfId="931"/>
    <cellStyle name="textový 10" xfId="932"/>
    <cellStyle name="textový 11" xfId="933"/>
    <cellStyle name="textový 12" xfId="934"/>
    <cellStyle name="textový 13" xfId="935"/>
    <cellStyle name="textový 14" xfId="936"/>
    <cellStyle name="textový 15" xfId="937"/>
    <cellStyle name="textový 16" xfId="938"/>
    <cellStyle name="textový 17" xfId="939"/>
    <cellStyle name="textový 2" xfId="940"/>
    <cellStyle name="textový 2 10" xfId="941"/>
    <cellStyle name="textový 2 11" xfId="942"/>
    <cellStyle name="textový 2 12" xfId="943"/>
    <cellStyle name="textový 2 13" xfId="944"/>
    <cellStyle name="textový 2 2" xfId="945"/>
    <cellStyle name="textový 2 3" xfId="946"/>
    <cellStyle name="textový 2 4" xfId="947"/>
    <cellStyle name="textový 2 5" xfId="948"/>
    <cellStyle name="textový 2 6" xfId="949"/>
    <cellStyle name="textový 2 7" xfId="950"/>
    <cellStyle name="textový 2 8" xfId="951"/>
    <cellStyle name="textový 2 9" xfId="952"/>
    <cellStyle name="textový 3" xfId="953"/>
    <cellStyle name="textový 4" xfId="954"/>
    <cellStyle name="textový 5" xfId="955"/>
    <cellStyle name="textový 6" xfId="956"/>
    <cellStyle name="textový 7" xfId="957"/>
    <cellStyle name="textový 8" xfId="958"/>
    <cellStyle name="textový 9" xfId="959"/>
    <cellStyle name="Vstup 10" xfId="960"/>
    <cellStyle name="Vstup 11" xfId="961"/>
    <cellStyle name="Vstup 12" xfId="962"/>
    <cellStyle name="Vstup 13" xfId="963"/>
    <cellStyle name="Vstup 14" xfId="964"/>
    <cellStyle name="Vstup 15" xfId="965"/>
    <cellStyle name="Vstup 16" xfId="966"/>
    <cellStyle name="Vstup 17" xfId="967"/>
    <cellStyle name="Vstup 18" xfId="968"/>
    <cellStyle name="Vstup 19" xfId="969"/>
    <cellStyle name="Vstup 2" xfId="970"/>
    <cellStyle name="Vstup 20" xfId="971"/>
    <cellStyle name="Vstup 21" xfId="972"/>
    <cellStyle name="Vstup 22" xfId="973"/>
    <cellStyle name="Vstup 23" xfId="974"/>
    <cellStyle name="Vstup 24" xfId="975"/>
    <cellStyle name="Vstup 3" xfId="976"/>
    <cellStyle name="Vstup 4" xfId="977"/>
    <cellStyle name="Vstup 5" xfId="978"/>
    <cellStyle name="Vstup 6" xfId="979"/>
    <cellStyle name="Vstup 7" xfId="980"/>
    <cellStyle name="Vstup 8" xfId="981"/>
    <cellStyle name="Vstup 9" xfId="982"/>
    <cellStyle name="Výpočet 10" xfId="983"/>
    <cellStyle name="Výpočet 11" xfId="984"/>
    <cellStyle name="Výpočet 12" xfId="985"/>
    <cellStyle name="Výpočet 13" xfId="986"/>
    <cellStyle name="Výpočet 14" xfId="987"/>
    <cellStyle name="Výpočet 15" xfId="988"/>
    <cellStyle name="Výpočet 16" xfId="989"/>
    <cellStyle name="Výpočet 17" xfId="990"/>
    <cellStyle name="Výpočet 18" xfId="991"/>
    <cellStyle name="Výpočet 19" xfId="992"/>
    <cellStyle name="Výpočet 2" xfId="993"/>
    <cellStyle name="Výpočet 20" xfId="994"/>
    <cellStyle name="Výpočet 21" xfId="995"/>
    <cellStyle name="Výpočet 22" xfId="996"/>
    <cellStyle name="Výpočet 23" xfId="997"/>
    <cellStyle name="Výpočet 24" xfId="998"/>
    <cellStyle name="Výpočet 3" xfId="999"/>
    <cellStyle name="Výpočet 4" xfId="1000"/>
    <cellStyle name="Výpočet 5" xfId="1001"/>
    <cellStyle name="Výpočet 6" xfId="1002"/>
    <cellStyle name="Výpočet 7" xfId="1003"/>
    <cellStyle name="Výpočet 8" xfId="1004"/>
    <cellStyle name="Výpočet 9" xfId="1005"/>
    <cellStyle name="Výstup 10" xfId="1006"/>
    <cellStyle name="Výstup 11" xfId="1007"/>
    <cellStyle name="Výstup 12" xfId="1008"/>
    <cellStyle name="Výstup 13" xfId="1009"/>
    <cellStyle name="Výstup 14" xfId="1010"/>
    <cellStyle name="Výstup 15" xfId="1011"/>
    <cellStyle name="Výstup 16" xfId="1012"/>
    <cellStyle name="Výstup 17" xfId="1013"/>
    <cellStyle name="Výstup 18" xfId="1014"/>
    <cellStyle name="Výstup 19" xfId="1015"/>
    <cellStyle name="Výstup 2" xfId="1016"/>
    <cellStyle name="Výstup 20" xfId="1017"/>
    <cellStyle name="Výstup 21" xfId="1018"/>
    <cellStyle name="Výstup 22" xfId="1019"/>
    <cellStyle name="Výstup 23" xfId="1020"/>
    <cellStyle name="Výstup 24" xfId="1021"/>
    <cellStyle name="Výstup 3" xfId="1022"/>
    <cellStyle name="Výstup 4" xfId="1023"/>
    <cellStyle name="Výstup 5" xfId="1024"/>
    <cellStyle name="Výstup 6" xfId="1025"/>
    <cellStyle name="Výstup 7" xfId="1026"/>
    <cellStyle name="Výstup 8" xfId="1027"/>
    <cellStyle name="Výstup 9" xfId="1028"/>
    <cellStyle name="Vysvětlující text 10" xfId="1029"/>
    <cellStyle name="Vysvětlující text 11" xfId="1030"/>
    <cellStyle name="Vysvětlující text 12" xfId="1031"/>
    <cellStyle name="Vysvětlující text 13" xfId="1032"/>
    <cellStyle name="Vysvětlující text 14" xfId="1033"/>
    <cellStyle name="Vysvětlující text 15" xfId="1034"/>
    <cellStyle name="Vysvětlující text 16" xfId="1035"/>
    <cellStyle name="Vysvětlující text 17" xfId="1036"/>
    <cellStyle name="Vysvětlující text 18" xfId="1037"/>
    <cellStyle name="Vysvětlující text 19" xfId="1038"/>
    <cellStyle name="Vysvětlující text 2" xfId="1039"/>
    <cellStyle name="Vysvětlující text 20" xfId="1040"/>
    <cellStyle name="Vysvětlující text 21" xfId="1041"/>
    <cellStyle name="Vysvětlující text 22" xfId="1042"/>
    <cellStyle name="Vysvětlující text 23" xfId="1043"/>
    <cellStyle name="Vysvětlující text 3" xfId="1044"/>
    <cellStyle name="Vysvětlující text 4" xfId="1045"/>
    <cellStyle name="Vysvětlující text 5" xfId="1046"/>
    <cellStyle name="Vysvětlující text 6" xfId="1047"/>
    <cellStyle name="Vysvětlující text 7" xfId="1048"/>
    <cellStyle name="Vysvětlující text 8" xfId="1049"/>
    <cellStyle name="Vysvětlující text 9" xfId="1050"/>
    <cellStyle name="Zvýraznění 1 10" xfId="1051"/>
    <cellStyle name="Zvýraznění 1 11" xfId="1052"/>
    <cellStyle name="Zvýraznění 1 12" xfId="1053"/>
    <cellStyle name="Zvýraznění 1 13" xfId="1054"/>
    <cellStyle name="Zvýraznění 1 14" xfId="1055"/>
    <cellStyle name="Zvýraznění 1 15" xfId="1056"/>
    <cellStyle name="Zvýraznění 1 16" xfId="1057"/>
    <cellStyle name="Zvýraznění 1 17" xfId="1058"/>
    <cellStyle name="Zvýraznění 1 18" xfId="1059"/>
    <cellStyle name="Zvýraznění 1 19" xfId="1060"/>
    <cellStyle name="Zvýraznění 1 2" xfId="1061"/>
    <cellStyle name="Zvýraznění 1 20" xfId="1062"/>
    <cellStyle name="Zvýraznění 1 21" xfId="1063"/>
    <cellStyle name="Zvýraznění 1 22" xfId="1064"/>
    <cellStyle name="Zvýraznění 1 23" xfId="1065"/>
    <cellStyle name="Zvýraznění 1 3" xfId="1066"/>
    <cellStyle name="Zvýraznění 1 4" xfId="1067"/>
    <cellStyle name="Zvýraznění 1 5" xfId="1068"/>
    <cellStyle name="Zvýraznění 1 6" xfId="1069"/>
    <cellStyle name="Zvýraznění 1 7" xfId="1070"/>
    <cellStyle name="Zvýraznění 1 8" xfId="1071"/>
    <cellStyle name="Zvýraznění 1 9" xfId="1072"/>
    <cellStyle name="Zvýraznění 2 10" xfId="1073"/>
    <cellStyle name="Zvýraznění 2 11" xfId="1074"/>
    <cellStyle name="Zvýraznění 2 12" xfId="1075"/>
    <cellStyle name="Zvýraznění 2 13" xfId="1076"/>
    <cellStyle name="Zvýraznění 2 14" xfId="1077"/>
    <cellStyle name="Zvýraznění 2 15" xfId="1078"/>
    <cellStyle name="Zvýraznění 2 16" xfId="1079"/>
    <cellStyle name="Zvýraznění 2 17" xfId="1080"/>
    <cellStyle name="Zvýraznění 2 18" xfId="1081"/>
    <cellStyle name="Zvýraznění 2 19" xfId="1082"/>
    <cellStyle name="Zvýraznění 2 2" xfId="1083"/>
    <cellStyle name="Zvýraznění 2 20" xfId="1084"/>
    <cellStyle name="Zvýraznění 2 21" xfId="1085"/>
    <cellStyle name="Zvýraznění 2 22" xfId="1086"/>
    <cellStyle name="Zvýraznění 2 23" xfId="1087"/>
    <cellStyle name="Zvýraznění 2 3" xfId="1088"/>
    <cellStyle name="Zvýraznění 2 4" xfId="1089"/>
    <cellStyle name="Zvýraznění 2 5" xfId="1090"/>
    <cellStyle name="Zvýraznění 2 6" xfId="1091"/>
    <cellStyle name="Zvýraznění 2 7" xfId="1092"/>
    <cellStyle name="Zvýraznění 2 8" xfId="1093"/>
    <cellStyle name="Zvýraznění 2 9" xfId="1094"/>
    <cellStyle name="Zvýraznění 3 10" xfId="1095"/>
    <cellStyle name="Zvýraznění 3 11" xfId="1096"/>
    <cellStyle name="Zvýraznění 3 12" xfId="1097"/>
    <cellStyle name="Zvýraznění 3 13" xfId="1098"/>
    <cellStyle name="Zvýraznění 3 14" xfId="1099"/>
    <cellStyle name="Zvýraznění 3 15" xfId="1100"/>
    <cellStyle name="Zvýraznění 3 16" xfId="1101"/>
    <cellStyle name="Zvýraznění 3 17" xfId="1102"/>
    <cellStyle name="Zvýraznění 3 18" xfId="1103"/>
    <cellStyle name="Zvýraznění 3 19" xfId="1104"/>
    <cellStyle name="Zvýraznění 3 2" xfId="1105"/>
    <cellStyle name="Zvýraznění 3 20" xfId="1106"/>
    <cellStyle name="Zvýraznění 3 21" xfId="1107"/>
    <cellStyle name="Zvýraznění 3 22" xfId="1108"/>
    <cellStyle name="Zvýraznění 3 23" xfId="1109"/>
    <cellStyle name="Zvýraznění 3 3" xfId="1110"/>
    <cellStyle name="Zvýraznění 3 4" xfId="1111"/>
    <cellStyle name="Zvýraznění 3 5" xfId="1112"/>
    <cellStyle name="Zvýraznění 3 6" xfId="1113"/>
    <cellStyle name="Zvýraznění 3 7" xfId="1114"/>
    <cellStyle name="Zvýraznění 3 8" xfId="1115"/>
    <cellStyle name="Zvýraznění 3 9" xfId="1116"/>
    <cellStyle name="Zvýraznění 4 10" xfId="1117"/>
    <cellStyle name="Zvýraznění 4 11" xfId="1118"/>
    <cellStyle name="Zvýraznění 4 12" xfId="1119"/>
    <cellStyle name="Zvýraznění 4 13" xfId="1120"/>
    <cellStyle name="Zvýraznění 4 14" xfId="1121"/>
    <cellStyle name="Zvýraznění 4 15" xfId="1122"/>
    <cellStyle name="Zvýraznění 4 16" xfId="1123"/>
    <cellStyle name="Zvýraznění 4 17" xfId="1124"/>
    <cellStyle name="Zvýraznění 4 18" xfId="1125"/>
    <cellStyle name="Zvýraznění 4 19" xfId="1126"/>
    <cellStyle name="Zvýraznění 4 2" xfId="1127"/>
    <cellStyle name="Zvýraznění 4 20" xfId="1128"/>
    <cellStyle name="Zvýraznění 4 21" xfId="1129"/>
    <cellStyle name="Zvýraznění 4 22" xfId="1130"/>
    <cellStyle name="Zvýraznění 4 23" xfId="1131"/>
    <cellStyle name="Zvýraznění 4 3" xfId="1132"/>
    <cellStyle name="Zvýraznění 4 4" xfId="1133"/>
    <cellStyle name="Zvýraznění 4 5" xfId="1134"/>
    <cellStyle name="Zvýraznění 4 6" xfId="1135"/>
    <cellStyle name="Zvýraznění 4 7" xfId="1136"/>
    <cellStyle name="Zvýraznění 4 8" xfId="1137"/>
    <cellStyle name="Zvýraznění 4 9" xfId="1138"/>
    <cellStyle name="Zvýraznění 5 10" xfId="1139"/>
    <cellStyle name="Zvýraznění 5 11" xfId="1140"/>
    <cellStyle name="Zvýraznění 5 12" xfId="1141"/>
    <cellStyle name="Zvýraznění 5 13" xfId="1142"/>
    <cellStyle name="Zvýraznění 5 14" xfId="1143"/>
    <cellStyle name="Zvýraznění 5 15" xfId="1144"/>
    <cellStyle name="Zvýraznění 5 16" xfId="1145"/>
    <cellStyle name="Zvýraznění 5 17" xfId="1146"/>
    <cellStyle name="Zvýraznění 5 18" xfId="1147"/>
    <cellStyle name="Zvýraznění 5 19" xfId="1148"/>
    <cellStyle name="Zvýraznění 5 2" xfId="1149"/>
    <cellStyle name="Zvýraznění 5 20" xfId="1150"/>
    <cellStyle name="Zvýraznění 5 21" xfId="1151"/>
    <cellStyle name="Zvýraznění 5 22" xfId="1152"/>
    <cellStyle name="Zvýraznění 5 23" xfId="1153"/>
    <cellStyle name="Zvýraznění 5 3" xfId="1154"/>
    <cellStyle name="Zvýraznění 5 4" xfId="1155"/>
    <cellStyle name="Zvýraznění 5 5" xfId="1156"/>
    <cellStyle name="Zvýraznění 5 6" xfId="1157"/>
    <cellStyle name="Zvýraznění 5 7" xfId="1158"/>
    <cellStyle name="Zvýraznění 5 8" xfId="1159"/>
    <cellStyle name="Zvýraznění 5 9" xfId="1160"/>
    <cellStyle name="Zvýraznění 6 10" xfId="1161"/>
    <cellStyle name="Zvýraznění 6 11" xfId="1162"/>
    <cellStyle name="Zvýraznění 6 12" xfId="1163"/>
    <cellStyle name="Zvýraznění 6 13" xfId="1164"/>
    <cellStyle name="Zvýraznění 6 14" xfId="1165"/>
    <cellStyle name="Zvýraznění 6 15" xfId="1166"/>
    <cellStyle name="Zvýraznění 6 16" xfId="1167"/>
    <cellStyle name="Zvýraznění 6 17" xfId="1168"/>
    <cellStyle name="Zvýraznění 6 18" xfId="1169"/>
    <cellStyle name="Zvýraznění 6 19" xfId="1170"/>
    <cellStyle name="Zvýraznění 6 2" xfId="1171"/>
    <cellStyle name="Zvýraznění 6 20" xfId="1172"/>
    <cellStyle name="Zvýraznění 6 21" xfId="1173"/>
    <cellStyle name="Zvýraznění 6 22" xfId="1174"/>
    <cellStyle name="Zvýraznění 6 23" xfId="1175"/>
    <cellStyle name="Zvýraznění 6 3" xfId="1176"/>
    <cellStyle name="Zvýraznění 6 4" xfId="1177"/>
    <cellStyle name="Zvýraznění 6 5" xfId="1178"/>
    <cellStyle name="Zvýraznění 6 6" xfId="1179"/>
    <cellStyle name="Zvýraznění 6 7" xfId="1180"/>
    <cellStyle name="Zvýraznění 6 8" xfId="1181"/>
    <cellStyle name="Zvýraznění 6 9" xfId="1182"/>
  </cellStyles>
  <dxfs count="0"/>
  <tableStyles count="0" defaultTableStyle="TableStyleMedium2" defaultPivotStyle="PivotStyleLight16"/>
  <colors>
    <mruColors>
      <color rgb="FFFF9999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79"/>
  <sheetViews>
    <sheetView topLeftCell="A52" zoomScaleNormal="100" zoomScaleSheetLayoutView="100" workbookViewId="0">
      <selection activeCell="B64" sqref="B64:G64"/>
    </sheetView>
  </sheetViews>
  <sheetFormatPr defaultRowHeight="15" x14ac:dyDescent="0.25"/>
  <cols>
    <col min="7" max="7" width="20.5703125" customWidth="1"/>
    <col min="8" max="8" width="16.28515625" bestFit="1" customWidth="1"/>
    <col min="9" max="9" width="15.140625" bestFit="1" customWidth="1"/>
  </cols>
  <sheetData>
    <row r="1" spans="1:7" ht="16.5" thickBot="1" x14ac:dyDescent="0.3">
      <c r="A1" s="407" t="s">
        <v>463</v>
      </c>
      <c r="B1" s="407"/>
      <c r="C1" s="407"/>
      <c r="D1" s="407"/>
      <c r="E1" s="407"/>
      <c r="F1" s="407"/>
      <c r="G1" s="407"/>
    </row>
    <row r="2" spans="1:7" ht="15.75" thickBot="1" x14ac:dyDescent="0.3">
      <c r="A2" s="106"/>
      <c r="B2" s="107"/>
      <c r="C2" s="107"/>
      <c r="D2" s="107"/>
      <c r="E2" s="107"/>
      <c r="F2" s="107"/>
      <c r="G2" s="107"/>
    </row>
    <row r="3" spans="1:7" ht="30" customHeight="1" thickBot="1" x14ac:dyDescent="0.4">
      <c r="A3" s="404" t="s">
        <v>464</v>
      </c>
      <c r="B3" s="405"/>
      <c r="C3" s="405"/>
      <c r="D3" s="405"/>
      <c r="E3" s="405"/>
      <c r="F3" s="405"/>
      <c r="G3" s="406"/>
    </row>
    <row r="4" spans="1:7" x14ac:dyDescent="0.25">
      <c r="A4" s="108"/>
      <c r="B4" s="109"/>
      <c r="C4" s="109"/>
      <c r="D4" s="109"/>
      <c r="E4" s="109"/>
      <c r="F4" s="109"/>
      <c r="G4" s="109"/>
    </row>
    <row r="5" spans="1:7" ht="15.75" thickBot="1" x14ac:dyDescent="0.3">
      <c r="A5" s="108"/>
      <c r="B5" s="109"/>
      <c r="C5" s="109"/>
      <c r="D5" s="109"/>
      <c r="E5" s="109"/>
      <c r="F5" s="109"/>
      <c r="G5" s="109"/>
    </row>
    <row r="6" spans="1:7" ht="16.5" thickBot="1" x14ac:dyDescent="0.3">
      <c r="A6" s="110">
        <v>1</v>
      </c>
      <c r="B6" s="43" t="s">
        <v>215</v>
      </c>
      <c r="C6" s="43"/>
      <c r="D6" s="43"/>
      <c r="E6" s="43"/>
      <c r="F6" s="43"/>
      <c r="G6" s="43"/>
    </row>
    <row r="7" spans="1:7" ht="15.75" x14ac:dyDescent="0.25">
      <c r="A7" s="111"/>
      <c r="B7" s="75" t="s">
        <v>129</v>
      </c>
      <c r="C7" s="75"/>
      <c r="D7" s="75"/>
      <c r="E7" s="75"/>
      <c r="F7" s="75"/>
      <c r="G7" s="114">
        <f>'Personální zajištění'!L11</f>
        <v>0</v>
      </c>
    </row>
    <row r="8" spans="1:7" ht="15.75" x14ac:dyDescent="0.25">
      <c r="A8" s="112"/>
      <c r="B8" s="74" t="s">
        <v>130</v>
      </c>
      <c r="C8" s="74"/>
      <c r="D8" s="74"/>
      <c r="E8" s="74"/>
      <c r="F8" s="74"/>
      <c r="G8" s="115">
        <f>G7*0.21</f>
        <v>0</v>
      </c>
    </row>
    <row r="9" spans="1:7" ht="15.75" x14ac:dyDescent="0.25">
      <c r="A9" s="112"/>
      <c r="B9" s="74" t="s">
        <v>131</v>
      </c>
      <c r="C9" s="74"/>
      <c r="D9" s="74"/>
      <c r="E9" s="74"/>
      <c r="F9" s="74"/>
      <c r="G9" s="115">
        <f>G8+G7</f>
        <v>0</v>
      </c>
    </row>
    <row r="10" spans="1:7" ht="16.5" thickBot="1" x14ac:dyDescent="0.3">
      <c r="A10" s="112"/>
      <c r="B10" s="124"/>
      <c r="C10" s="124"/>
      <c r="D10" s="124"/>
      <c r="E10" s="124"/>
      <c r="F10" s="124"/>
      <c r="G10" s="125"/>
    </row>
    <row r="11" spans="1:7" ht="16.5" thickBot="1" x14ac:dyDescent="0.3">
      <c r="A11" s="110">
        <v>2</v>
      </c>
      <c r="B11" s="43" t="s">
        <v>440</v>
      </c>
      <c r="C11" s="43"/>
      <c r="D11" s="43"/>
      <c r="E11" s="43"/>
      <c r="F11" s="43"/>
      <c r="G11" s="43"/>
    </row>
    <row r="12" spans="1:7" ht="15.75" x14ac:dyDescent="0.25">
      <c r="A12" s="111"/>
      <c r="B12" s="75" t="s">
        <v>129</v>
      </c>
      <c r="C12" s="75"/>
      <c r="D12" s="75"/>
      <c r="E12" s="75"/>
      <c r="F12" s="75"/>
      <c r="G12" s="114">
        <f>'Obecné servisní zajištění'!L30</f>
        <v>0</v>
      </c>
    </row>
    <row r="13" spans="1:7" ht="15.75" x14ac:dyDescent="0.25">
      <c r="A13" s="112"/>
      <c r="B13" s="74" t="s">
        <v>130</v>
      </c>
      <c r="C13" s="74"/>
      <c r="D13" s="74"/>
      <c r="E13" s="74"/>
      <c r="F13" s="74"/>
      <c r="G13" s="115">
        <f>G12*0.21</f>
        <v>0</v>
      </c>
    </row>
    <row r="14" spans="1:7" ht="15.75" x14ac:dyDescent="0.25">
      <c r="A14" s="112"/>
      <c r="B14" s="74" t="s">
        <v>131</v>
      </c>
      <c r="C14" s="74"/>
      <c r="D14" s="74"/>
      <c r="E14" s="74"/>
      <c r="F14" s="74"/>
      <c r="G14" s="115">
        <f>G13+G12</f>
        <v>0</v>
      </c>
    </row>
    <row r="15" spans="1:7" ht="16.5" thickBot="1" x14ac:dyDescent="0.3">
      <c r="A15" s="112"/>
      <c r="B15" s="73"/>
      <c r="C15" s="73"/>
      <c r="D15" s="73"/>
      <c r="E15" s="73"/>
      <c r="F15" s="73"/>
      <c r="G15" s="116"/>
    </row>
    <row r="16" spans="1:7" ht="16.5" thickBot="1" x14ac:dyDescent="0.3">
      <c r="A16" s="110"/>
      <c r="B16" s="43" t="s">
        <v>216</v>
      </c>
      <c r="C16" s="43"/>
      <c r="D16" s="43"/>
      <c r="E16" s="43"/>
      <c r="F16" s="43"/>
      <c r="G16" s="117"/>
    </row>
    <row r="17" spans="1:7" ht="15.75" x14ac:dyDescent="0.25">
      <c r="A17" s="112">
        <v>3</v>
      </c>
      <c r="B17" s="109"/>
      <c r="C17" s="44" t="s">
        <v>217</v>
      </c>
      <c r="D17" s="44"/>
      <c r="E17" s="44"/>
      <c r="F17" s="44"/>
      <c r="G17" s="118">
        <f>'ZAT Provozní činnosti'!L9</f>
        <v>0</v>
      </c>
    </row>
    <row r="18" spans="1:7" ht="15.75" x14ac:dyDescent="0.25">
      <c r="A18" s="112">
        <v>4</v>
      </c>
      <c r="B18" s="109"/>
      <c r="C18" s="44" t="s">
        <v>218</v>
      </c>
      <c r="D18" s="44"/>
      <c r="E18" s="44"/>
      <c r="F18" s="44"/>
      <c r="G18" s="118">
        <f>'ZAT Kontrola - Stavební část'!L34</f>
        <v>0</v>
      </c>
    </row>
    <row r="19" spans="1:7" ht="15.75" x14ac:dyDescent="0.25">
      <c r="A19" s="112">
        <v>5</v>
      </c>
      <c r="B19" s="109"/>
      <c r="C19" s="44" t="s">
        <v>219</v>
      </c>
      <c r="D19" s="44"/>
      <c r="E19" s="44"/>
      <c r="F19" s="44"/>
      <c r="G19" s="118">
        <f>'ZAT Údržba - Stavební část'!L29</f>
        <v>0</v>
      </c>
    </row>
    <row r="20" spans="1:7" ht="16.5" thickBot="1" x14ac:dyDescent="0.3">
      <c r="A20" s="112">
        <v>6</v>
      </c>
      <c r="B20" s="388"/>
      <c r="C20" s="389" t="s">
        <v>220</v>
      </c>
      <c r="D20" s="389"/>
      <c r="E20" s="389"/>
      <c r="F20" s="389"/>
      <c r="G20" s="390">
        <f>'ZAT Údržba - Technologická část'!L23</f>
        <v>0</v>
      </c>
    </row>
    <row r="21" spans="1:7" ht="15.75" x14ac:dyDescent="0.25">
      <c r="A21" s="112"/>
      <c r="B21" s="386" t="s">
        <v>221</v>
      </c>
      <c r="C21" s="386"/>
      <c r="D21" s="386"/>
      <c r="E21" s="386"/>
      <c r="F21" s="386"/>
      <c r="G21" s="387">
        <f>SUM(G17:G20)</f>
        <v>0</v>
      </c>
    </row>
    <row r="22" spans="1:7" ht="15.75" x14ac:dyDescent="0.25">
      <c r="A22" s="112"/>
      <c r="B22" s="74" t="s">
        <v>130</v>
      </c>
      <c r="C22" s="74"/>
      <c r="D22" s="74"/>
      <c r="E22" s="74"/>
      <c r="F22" s="74"/>
      <c r="G22" s="115">
        <f>G21*0.21</f>
        <v>0</v>
      </c>
    </row>
    <row r="23" spans="1:7" ht="15.75" x14ac:dyDescent="0.25">
      <c r="A23" s="112"/>
      <c r="B23" s="74" t="s">
        <v>131</v>
      </c>
      <c r="C23" s="74"/>
      <c r="D23" s="74"/>
      <c r="E23" s="74"/>
      <c r="F23" s="74"/>
      <c r="G23" s="115">
        <f>G22+G21</f>
        <v>0</v>
      </c>
    </row>
    <row r="24" spans="1:7" ht="16.5" thickBot="1" x14ac:dyDescent="0.3">
      <c r="A24" s="112"/>
      <c r="B24" s="73"/>
      <c r="C24" s="73"/>
      <c r="D24" s="73"/>
      <c r="E24" s="73"/>
      <c r="F24" s="73"/>
      <c r="G24" s="116"/>
    </row>
    <row r="25" spans="1:7" ht="16.5" thickBot="1" x14ac:dyDescent="0.3">
      <c r="A25" s="110"/>
      <c r="B25" s="43" t="s">
        <v>222</v>
      </c>
      <c r="C25" s="43"/>
      <c r="D25" s="43"/>
      <c r="E25" s="43"/>
      <c r="F25" s="43"/>
      <c r="G25" s="117"/>
    </row>
    <row r="26" spans="1:7" ht="15.75" x14ac:dyDescent="0.25">
      <c r="A26" s="112">
        <v>7</v>
      </c>
      <c r="B26" s="109"/>
      <c r="C26" s="44" t="s">
        <v>217</v>
      </c>
      <c r="D26" s="44"/>
      <c r="E26" s="44"/>
      <c r="F26" s="44"/>
      <c r="G26" s="118">
        <f>'SAT Provozní činnost'!L9</f>
        <v>0</v>
      </c>
    </row>
    <row r="27" spans="1:7" ht="15.75" x14ac:dyDescent="0.25">
      <c r="A27" s="112">
        <v>8</v>
      </c>
      <c r="B27" s="109"/>
      <c r="C27" s="44" t="s">
        <v>218</v>
      </c>
      <c r="D27" s="44"/>
      <c r="E27" s="44"/>
      <c r="F27" s="44"/>
      <c r="G27" s="118">
        <f>'SAT Kontrola - Stavební část'!L56</f>
        <v>0</v>
      </c>
    </row>
    <row r="28" spans="1:7" ht="16.5" thickBot="1" x14ac:dyDescent="0.3">
      <c r="A28" s="112">
        <v>9</v>
      </c>
      <c r="B28" s="109"/>
      <c r="C28" s="44" t="s">
        <v>219</v>
      </c>
      <c r="D28" s="44"/>
      <c r="E28" s="44"/>
      <c r="F28" s="44"/>
      <c r="G28" s="118">
        <f>'SAT Údržba - Stavební část'!L54</f>
        <v>0</v>
      </c>
    </row>
    <row r="29" spans="1:7" ht="15.75" x14ac:dyDescent="0.25">
      <c r="A29" s="112"/>
      <c r="B29" s="75" t="s">
        <v>224</v>
      </c>
      <c r="C29" s="75"/>
      <c r="D29" s="75"/>
      <c r="E29" s="75"/>
      <c r="F29" s="75"/>
      <c r="G29" s="114">
        <f>SUM(G26:G28)</f>
        <v>0</v>
      </c>
    </row>
    <row r="30" spans="1:7" ht="15.75" x14ac:dyDescent="0.25">
      <c r="A30" s="112"/>
      <c r="B30" s="74" t="s">
        <v>130</v>
      </c>
      <c r="C30" s="74"/>
      <c r="D30" s="74"/>
      <c r="E30" s="74"/>
      <c r="F30" s="74"/>
      <c r="G30" s="115">
        <f>G29*0.21</f>
        <v>0</v>
      </c>
    </row>
    <row r="31" spans="1:7" ht="15.75" x14ac:dyDescent="0.25">
      <c r="A31" s="112"/>
      <c r="B31" s="74" t="s">
        <v>131</v>
      </c>
      <c r="C31" s="74"/>
      <c r="D31" s="74"/>
      <c r="E31" s="74"/>
      <c r="F31" s="74"/>
      <c r="G31" s="115">
        <f>G30+G29</f>
        <v>0</v>
      </c>
    </row>
    <row r="32" spans="1:7" ht="16.5" thickBot="1" x14ac:dyDescent="0.3">
      <c r="A32" s="112"/>
      <c r="B32" s="73"/>
      <c r="C32" s="73"/>
      <c r="D32" s="73"/>
      <c r="E32" s="73"/>
      <c r="F32" s="73"/>
      <c r="G32" s="116"/>
    </row>
    <row r="33" spans="1:7" ht="16.5" thickBot="1" x14ac:dyDescent="0.3">
      <c r="A33" s="110"/>
      <c r="B33" s="43" t="s">
        <v>223</v>
      </c>
      <c r="C33" s="43"/>
      <c r="D33" s="43"/>
      <c r="E33" s="43"/>
      <c r="F33" s="43"/>
      <c r="G33" s="117"/>
    </row>
    <row r="34" spans="1:7" ht="15.75" x14ac:dyDescent="0.25">
      <c r="A34" s="112">
        <v>10</v>
      </c>
      <c r="B34" s="109"/>
      <c r="C34" s="44" t="s">
        <v>217</v>
      </c>
      <c r="D34" s="44"/>
      <c r="E34" s="44"/>
      <c r="F34" s="44"/>
      <c r="G34" s="118">
        <f>'ATM Provozní činnosti'!L9</f>
        <v>0</v>
      </c>
    </row>
    <row r="35" spans="1:7" ht="15.75" x14ac:dyDescent="0.25">
      <c r="A35" s="112">
        <v>11</v>
      </c>
      <c r="B35" s="109"/>
      <c r="C35" s="44" t="s">
        <v>218</v>
      </c>
      <c r="D35" s="44"/>
      <c r="E35" s="44"/>
      <c r="F35" s="44"/>
      <c r="G35" s="118">
        <f>'ATM Kontrola - Stavební část'!L48</f>
        <v>0</v>
      </c>
    </row>
    <row r="36" spans="1:7" ht="16.5" thickBot="1" x14ac:dyDescent="0.3">
      <c r="A36" s="112">
        <v>12</v>
      </c>
      <c r="B36" s="109"/>
      <c r="C36" s="44" t="s">
        <v>219</v>
      </c>
      <c r="D36" s="44"/>
      <c r="E36" s="44"/>
      <c r="F36" s="44"/>
      <c r="G36" s="118">
        <f>'ATM Údržba - Stavební část'!L33</f>
        <v>0</v>
      </c>
    </row>
    <row r="37" spans="1:7" ht="15.75" x14ac:dyDescent="0.25">
      <c r="A37" s="112"/>
      <c r="B37" s="75" t="s">
        <v>225</v>
      </c>
      <c r="C37" s="75"/>
      <c r="D37" s="75"/>
      <c r="E37" s="75"/>
      <c r="F37" s="75"/>
      <c r="G37" s="114">
        <f>SUM(G34:G36)</f>
        <v>0</v>
      </c>
    </row>
    <row r="38" spans="1:7" ht="15.75" x14ac:dyDescent="0.25">
      <c r="A38" s="112"/>
      <c r="B38" s="74" t="s">
        <v>130</v>
      </c>
      <c r="C38" s="74"/>
      <c r="D38" s="74"/>
      <c r="E38" s="74"/>
      <c r="F38" s="74"/>
      <c r="G38" s="115">
        <f>G37*0.21</f>
        <v>0</v>
      </c>
    </row>
    <row r="39" spans="1:7" ht="15.75" x14ac:dyDescent="0.25">
      <c r="A39" s="112"/>
      <c r="B39" s="74" t="s">
        <v>131</v>
      </c>
      <c r="C39" s="74"/>
      <c r="D39" s="74"/>
      <c r="E39" s="74"/>
      <c r="F39" s="74"/>
      <c r="G39" s="115">
        <f>G38+G37</f>
        <v>0</v>
      </c>
    </row>
    <row r="40" spans="1:7" ht="16.5" thickBot="1" x14ac:dyDescent="0.3">
      <c r="A40" s="112"/>
      <c r="B40" s="124"/>
      <c r="C40" s="124"/>
      <c r="D40" s="124"/>
      <c r="E40" s="124"/>
      <c r="F40" s="124"/>
      <c r="G40" s="125"/>
    </row>
    <row r="41" spans="1:7" ht="16.5" thickBot="1" x14ac:dyDescent="0.3">
      <c r="A41" s="110"/>
      <c r="B41" s="43" t="s">
        <v>360</v>
      </c>
      <c r="C41" s="43"/>
      <c r="D41" s="43"/>
      <c r="E41" s="43"/>
      <c r="F41" s="43"/>
      <c r="G41" s="117"/>
    </row>
    <row r="42" spans="1:7" ht="15.75" x14ac:dyDescent="0.25">
      <c r="A42" s="112">
        <v>13</v>
      </c>
      <c r="B42" s="109"/>
      <c r="C42" s="44" t="s">
        <v>217</v>
      </c>
      <c r="D42" s="44"/>
      <c r="E42" s="44"/>
      <c r="F42" s="44"/>
      <c r="G42" s="118">
        <f>'TAT Provozní činnosti'!L9</f>
        <v>0</v>
      </c>
    </row>
    <row r="43" spans="1:7" ht="15.75" x14ac:dyDescent="0.25">
      <c r="A43" s="112">
        <v>14</v>
      </c>
      <c r="B43" s="109"/>
      <c r="C43" s="44" t="s">
        <v>218</v>
      </c>
      <c r="D43" s="44"/>
      <c r="E43" s="44"/>
      <c r="F43" s="44"/>
      <c r="G43" s="118">
        <f>'TAT Kontrola - Stavební část'!L29</f>
        <v>0</v>
      </c>
    </row>
    <row r="44" spans="1:7" ht="16.5" thickBot="1" x14ac:dyDescent="0.3">
      <c r="A44" s="112">
        <v>15</v>
      </c>
      <c r="B44" s="109"/>
      <c r="C44" s="44" t="s">
        <v>219</v>
      </c>
      <c r="D44" s="44"/>
      <c r="E44" s="44"/>
      <c r="F44" s="44"/>
      <c r="G44" s="118">
        <f>'TAT Údržba - Stavební část'!L25</f>
        <v>0</v>
      </c>
    </row>
    <row r="45" spans="1:7" ht="15.75" x14ac:dyDescent="0.25">
      <c r="A45" s="112"/>
      <c r="B45" s="75" t="s">
        <v>365</v>
      </c>
      <c r="C45" s="75"/>
      <c r="D45" s="75"/>
      <c r="E45" s="75"/>
      <c r="F45" s="75"/>
      <c r="G45" s="114">
        <f>SUM(G42:G44)</f>
        <v>0</v>
      </c>
    </row>
    <row r="46" spans="1:7" ht="15.75" x14ac:dyDescent="0.25">
      <c r="A46" s="112"/>
      <c r="B46" s="74" t="s">
        <v>130</v>
      </c>
      <c r="C46" s="74"/>
      <c r="D46" s="74"/>
      <c r="E46" s="74"/>
      <c r="F46" s="74"/>
      <c r="G46" s="115">
        <f>G45*0.21</f>
        <v>0</v>
      </c>
    </row>
    <row r="47" spans="1:7" ht="15.75" x14ac:dyDescent="0.25">
      <c r="A47" s="112"/>
      <c r="B47" s="74" t="s">
        <v>131</v>
      </c>
      <c r="C47" s="74"/>
      <c r="D47" s="74"/>
      <c r="E47" s="74"/>
      <c r="F47" s="74"/>
      <c r="G47" s="115">
        <f>G46+G45</f>
        <v>0</v>
      </c>
    </row>
    <row r="48" spans="1:7" ht="16.5" thickBot="1" x14ac:dyDescent="0.3">
      <c r="A48" s="112"/>
      <c r="B48" s="124"/>
      <c r="C48" s="124"/>
      <c r="D48" s="124"/>
      <c r="E48" s="124"/>
      <c r="F48" s="124"/>
      <c r="G48" s="125"/>
    </row>
    <row r="49" spans="1:9" ht="16.5" thickBot="1" x14ac:dyDescent="0.3">
      <c r="A49" s="110"/>
      <c r="B49" s="43" t="s">
        <v>359</v>
      </c>
      <c r="C49" s="43"/>
      <c r="D49" s="43"/>
      <c r="E49" s="43"/>
      <c r="F49" s="43"/>
      <c r="G49" s="117"/>
    </row>
    <row r="50" spans="1:9" ht="15.75" x14ac:dyDescent="0.25">
      <c r="A50" s="112">
        <v>16</v>
      </c>
      <c r="B50" s="109"/>
      <c r="C50" s="44" t="s">
        <v>217</v>
      </c>
      <c r="D50" s="44"/>
      <c r="E50" s="44"/>
      <c r="F50" s="44"/>
      <c r="G50" s="118">
        <f>'LAT Provozní činnosti'!L9</f>
        <v>0</v>
      </c>
    </row>
    <row r="51" spans="1:9" ht="15.75" x14ac:dyDescent="0.25">
      <c r="A51" s="112">
        <v>17</v>
      </c>
      <c r="B51" s="109"/>
      <c r="C51" s="44" t="s">
        <v>218</v>
      </c>
      <c r="D51" s="44"/>
      <c r="E51" s="44"/>
      <c r="F51" s="44"/>
      <c r="G51" s="118">
        <f>'LAT Kontrola - Stavební část'!L30</f>
        <v>0</v>
      </c>
    </row>
    <row r="52" spans="1:9" ht="16.5" thickBot="1" x14ac:dyDescent="0.3">
      <c r="A52" s="112">
        <v>18</v>
      </c>
      <c r="B52" s="109"/>
      <c r="C52" s="44" t="s">
        <v>219</v>
      </c>
      <c r="D52" s="44"/>
      <c r="E52" s="44"/>
      <c r="F52" s="44"/>
      <c r="G52" s="118">
        <f>'LAT Údržba - Stavební část'!L36</f>
        <v>0</v>
      </c>
    </row>
    <row r="53" spans="1:9" ht="15.75" x14ac:dyDescent="0.25">
      <c r="A53" s="112"/>
      <c r="B53" s="75" t="s">
        <v>366</v>
      </c>
      <c r="C53" s="75"/>
      <c r="D53" s="75"/>
      <c r="E53" s="75"/>
      <c r="F53" s="75"/>
      <c r="G53" s="114">
        <f>SUM(G50:G52)</f>
        <v>0</v>
      </c>
    </row>
    <row r="54" spans="1:9" ht="15.75" x14ac:dyDescent="0.25">
      <c r="A54" s="112"/>
      <c r="B54" s="74" t="s">
        <v>130</v>
      </c>
      <c r="C54" s="74"/>
      <c r="D54" s="74"/>
      <c r="E54" s="74"/>
      <c r="F54" s="74"/>
      <c r="G54" s="115">
        <f>G53*0.21</f>
        <v>0</v>
      </c>
    </row>
    <row r="55" spans="1:9" ht="15.75" x14ac:dyDescent="0.25">
      <c r="A55" s="112"/>
      <c r="B55" s="74" t="s">
        <v>131</v>
      </c>
      <c r="C55" s="74"/>
      <c r="D55" s="74"/>
      <c r="E55" s="74"/>
      <c r="F55" s="74"/>
      <c r="G55" s="115">
        <f>G54+G53</f>
        <v>0</v>
      </c>
    </row>
    <row r="56" spans="1:9" ht="15.75" x14ac:dyDescent="0.25">
      <c r="A56" s="112"/>
      <c r="B56" s="124"/>
      <c r="C56" s="124"/>
      <c r="D56" s="124"/>
      <c r="E56" s="124"/>
      <c r="F56" s="124"/>
      <c r="G56" s="125"/>
    </row>
    <row r="57" spans="1:9" ht="16.5" thickBot="1" x14ac:dyDescent="0.3">
      <c r="A57" s="112"/>
      <c r="B57" s="73"/>
      <c r="C57" s="73"/>
      <c r="D57" s="73"/>
      <c r="E57" s="73"/>
      <c r="F57" s="73"/>
      <c r="G57" s="116"/>
    </row>
    <row r="58" spans="1:9" ht="16.5" thickBot="1" x14ac:dyDescent="0.3">
      <c r="A58" s="110"/>
      <c r="B58" s="397" t="s">
        <v>465</v>
      </c>
      <c r="C58" s="397"/>
      <c r="D58" s="397"/>
      <c r="E58" s="397"/>
      <c r="F58" s="397"/>
      <c r="G58" s="398"/>
    </row>
    <row r="59" spans="1:9" ht="15.75" x14ac:dyDescent="0.25">
      <c r="A59" s="112"/>
      <c r="B59" s="399" t="s">
        <v>129</v>
      </c>
      <c r="C59" s="399"/>
      <c r="D59" s="399"/>
      <c r="E59" s="399"/>
      <c r="F59" s="399"/>
      <c r="G59" s="400">
        <f>G37+G29+G21+G7+G45+G53+G12</f>
        <v>0</v>
      </c>
      <c r="H59" s="122"/>
      <c r="I59" s="122"/>
    </row>
    <row r="60" spans="1:9" ht="15.75" x14ac:dyDescent="0.25">
      <c r="A60" s="112"/>
      <c r="B60" s="395" t="s">
        <v>130</v>
      </c>
      <c r="C60" s="395"/>
      <c r="D60" s="395"/>
      <c r="E60" s="395"/>
      <c r="F60" s="395"/>
      <c r="G60" s="115">
        <f>G38+G30+G22+G8+G46+G54</f>
        <v>0</v>
      </c>
      <c r="H60" s="122"/>
      <c r="I60" s="123"/>
    </row>
    <row r="61" spans="1:9" ht="16.5" thickBot="1" x14ac:dyDescent="0.3">
      <c r="A61" s="113"/>
      <c r="B61" s="396" t="s">
        <v>131</v>
      </c>
      <c r="C61" s="396"/>
      <c r="D61" s="396"/>
      <c r="E61" s="396"/>
      <c r="F61" s="396"/>
      <c r="G61" s="119">
        <f>G9+G23+G31+G39+G47+G55</f>
        <v>0</v>
      </c>
    </row>
    <row r="63" spans="1:9" x14ac:dyDescent="0.25">
      <c r="A63" t="s">
        <v>466</v>
      </c>
    </row>
    <row r="64" spans="1:9" ht="31.5" customHeight="1" x14ac:dyDescent="0.25">
      <c r="B64" s="418" t="s">
        <v>473</v>
      </c>
      <c r="C64" s="418"/>
      <c r="D64" s="418"/>
      <c r="E64" s="418"/>
      <c r="F64" s="418"/>
      <c r="G64" s="418"/>
    </row>
    <row r="66" spans="1:7" ht="21" customHeight="1" thickBot="1" x14ac:dyDescent="0.3">
      <c r="A66" s="417" t="s">
        <v>467</v>
      </c>
      <c r="B66" s="417"/>
      <c r="C66" s="417"/>
      <c r="D66" s="417"/>
    </row>
    <row r="67" spans="1:7" x14ac:dyDescent="0.25">
      <c r="C67" s="408"/>
      <c r="D67" s="409"/>
      <c r="E67" s="409"/>
      <c r="F67" s="409"/>
      <c r="G67" s="410"/>
    </row>
    <row r="68" spans="1:7" x14ac:dyDescent="0.25">
      <c r="C68" s="411"/>
      <c r="D68" s="412"/>
      <c r="E68" s="412"/>
      <c r="F68" s="412"/>
      <c r="G68" s="413"/>
    </row>
    <row r="69" spans="1:7" x14ac:dyDescent="0.25">
      <c r="C69" s="411"/>
      <c r="D69" s="412"/>
      <c r="E69" s="412"/>
      <c r="F69" s="412"/>
      <c r="G69" s="413"/>
    </row>
    <row r="70" spans="1:7" x14ac:dyDescent="0.25">
      <c r="C70" s="411"/>
      <c r="D70" s="412"/>
      <c r="E70" s="412"/>
      <c r="F70" s="412"/>
      <c r="G70" s="413"/>
    </row>
    <row r="71" spans="1:7" ht="15.75" thickBot="1" x14ac:dyDescent="0.3">
      <c r="C71" s="414"/>
      <c r="D71" s="415"/>
      <c r="E71" s="415"/>
      <c r="F71" s="415"/>
      <c r="G71" s="416"/>
    </row>
    <row r="72" spans="1:7" x14ac:dyDescent="0.25">
      <c r="A72" s="401" t="s">
        <v>468</v>
      </c>
    </row>
    <row r="73" spans="1:7" x14ac:dyDescent="0.25">
      <c r="A73" s="401"/>
    </row>
    <row r="74" spans="1:7" x14ac:dyDescent="0.25">
      <c r="A74" s="401" t="s">
        <v>469</v>
      </c>
    </row>
    <row r="75" spans="1:7" x14ac:dyDescent="0.25">
      <c r="A75" s="401"/>
    </row>
    <row r="77" spans="1:7" x14ac:dyDescent="0.25">
      <c r="A77" s="401" t="s">
        <v>470</v>
      </c>
    </row>
    <row r="79" spans="1:7" x14ac:dyDescent="0.25">
      <c r="A79" s="402" t="s">
        <v>471</v>
      </c>
      <c r="D79" s="402" t="s">
        <v>472</v>
      </c>
      <c r="E79" s="403"/>
    </row>
  </sheetData>
  <mergeCells count="5">
    <mergeCell ref="A3:G3"/>
    <mergeCell ref="A1:G1"/>
    <mergeCell ref="C67:G71"/>
    <mergeCell ref="A66:D66"/>
    <mergeCell ref="B64:G64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&amp;CSoupis prací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186"/>
  <sheetViews>
    <sheetView view="pageBreakPreview" topLeftCell="A16" zoomScaleNormal="85" zoomScaleSheetLayoutView="100" workbookViewId="0">
      <selection activeCell="H6" sqref="H6"/>
    </sheetView>
  </sheetViews>
  <sheetFormatPr defaultColWidth="9.140625" defaultRowHeight="15" outlineLevelRow="1" x14ac:dyDescent="0.25"/>
  <cols>
    <col min="1" max="1" width="2.7109375" style="3" customWidth="1"/>
    <col min="2" max="2" width="6.42578125" style="7" customWidth="1"/>
    <col min="3" max="3" width="58" style="5" customWidth="1"/>
    <col min="4" max="4" width="22.140625" style="6" customWidth="1"/>
    <col min="5" max="5" width="9.5703125" style="6" customWidth="1"/>
    <col min="6" max="6" width="13.140625" style="6" customWidth="1"/>
    <col min="7" max="7" width="15.5703125" style="6" customWidth="1"/>
    <col min="8" max="8" width="13.5703125" style="217" customWidth="1"/>
    <col min="9" max="9" width="15.5703125" style="217" customWidth="1"/>
    <col min="10" max="10" width="15.5703125" style="3" customWidth="1"/>
    <col min="11" max="11" width="11.85546875" style="3" customWidth="1"/>
    <col min="12" max="12" width="16.140625" style="3" customWidth="1"/>
    <col min="13" max="13" width="45.28515625" style="3" customWidth="1"/>
    <col min="14" max="16384" width="9.140625" style="3"/>
  </cols>
  <sheetData>
    <row r="1" spans="2:16" s="63" customFormat="1" ht="24.75" customHeight="1" x14ac:dyDescent="0.25">
      <c r="B1" s="60"/>
      <c r="C1" s="61"/>
      <c r="D1" s="62"/>
      <c r="E1" s="62"/>
      <c r="F1" s="62"/>
      <c r="G1" s="62"/>
      <c r="H1" s="224"/>
      <c r="I1" s="224"/>
    </row>
    <row r="2" spans="2:16" s="171" customFormat="1" ht="21" x14ac:dyDescent="0.25">
      <c r="B2" s="420" t="s">
        <v>239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6" ht="15.75" thickBot="1" x14ac:dyDescent="0.3">
      <c r="B3" s="250"/>
      <c r="C3" s="251"/>
      <c r="D3" s="252"/>
      <c r="E3" s="253"/>
      <c r="F3" s="253"/>
      <c r="G3" s="217"/>
    </row>
    <row r="4" spans="2:16" ht="36.75" outlineLevel="1" thickBot="1" x14ac:dyDescent="0.3">
      <c r="B4" s="254" t="s">
        <v>0</v>
      </c>
      <c r="C4" s="255" t="s">
        <v>1</v>
      </c>
      <c r="D4" s="256" t="s">
        <v>5</v>
      </c>
      <c r="E4" s="256" t="s">
        <v>2</v>
      </c>
      <c r="F4" s="257" t="s">
        <v>6</v>
      </c>
      <c r="G4" s="247" t="s">
        <v>136</v>
      </c>
      <c r="H4" s="247" t="s">
        <v>7</v>
      </c>
      <c r="I4" s="225" t="s">
        <v>137</v>
      </c>
      <c r="J4" s="198" t="s">
        <v>143</v>
      </c>
      <c r="K4" s="158" t="s">
        <v>445</v>
      </c>
      <c r="L4" s="133" t="s">
        <v>441</v>
      </c>
    </row>
    <row r="5" spans="2:16" outlineLevel="1" x14ac:dyDescent="0.25">
      <c r="B5" s="426" t="s">
        <v>154</v>
      </c>
      <c r="C5" s="427"/>
      <c r="D5" s="336"/>
      <c r="E5" s="336"/>
      <c r="F5" s="337"/>
      <c r="G5" s="337"/>
      <c r="H5" s="338"/>
      <c r="I5" s="339"/>
      <c r="J5" s="340"/>
      <c r="K5" s="341"/>
      <c r="L5" s="342"/>
    </row>
    <row r="6" spans="2:16" ht="18.75" customHeight="1" outlineLevel="1" x14ac:dyDescent="0.25">
      <c r="B6" s="202">
        <v>137</v>
      </c>
      <c r="C6" s="168" t="s">
        <v>155</v>
      </c>
      <c r="D6" s="82" t="s">
        <v>135</v>
      </c>
      <c r="E6" s="84" t="s">
        <v>14</v>
      </c>
      <c r="F6" s="80">
        <v>189</v>
      </c>
      <c r="G6" s="85">
        <f t="shared" ref="G6:G10" si="0">F6*J6</f>
        <v>378</v>
      </c>
      <c r="H6" s="305"/>
      <c r="I6" s="85">
        <f t="shared" ref="I6:I10" si="1">G6*H6</f>
        <v>0</v>
      </c>
      <c r="J6" s="47">
        <v>2</v>
      </c>
      <c r="K6" s="281">
        <f t="shared" ref="K6" si="2">G6*3</f>
        <v>1134</v>
      </c>
      <c r="L6" s="308">
        <f t="shared" ref="L6" si="3">K6*H6</f>
        <v>0</v>
      </c>
    </row>
    <row r="7" spans="2:16" ht="30" outlineLevel="1" x14ac:dyDescent="0.25">
      <c r="B7" s="202">
        <v>138</v>
      </c>
      <c r="C7" s="168" t="s">
        <v>44</v>
      </c>
      <c r="D7" s="82" t="s">
        <v>45</v>
      </c>
      <c r="E7" s="84" t="s">
        <v>21</v>
      </c>
      <c r="F7" s="80">
        <v>1</v>
      </c>
      <c r="G7" s="85">
        <f t="shared" si="0"/>
        <v>1</v>
      </c>
      <c r="H7" s="305"/>
      <c r="I7" s="85">
        <f t="shared" si="1"/>
        <v>0</v>
      </c>
      <c r="J7" s="157">
        <v>1</v>
      </c>
      <c r="K7" s="279">
        <f t="shared" ref="K7:K45" si="4">G7*3</f>
        <v>3</v>
      </c>
      <c r="L7" s="307">
        <f t="shared" ref="L7:L45" si="5">K7*H7</f>
        <v>0</v>
      </c>
    </row>
    <row r="8" spans="2:16" ht="30" customHeight="1" outlineLevel="1" x14ac:dyDescent="0.25">
      <c r="B8" s="202">
        <v>139</v>
      </c>
      <c r="C8" s="163" t="s">
        <v>156</v>
      </c>
      <c r="D8" s="82" t="s">
        <v>135</v>
      </c>
      <c r="E8" s="84" t="s">
        <v>14</v>
      </c>
      <c r="F8" s="80">
        <v>27</v>
      </c>
      <c r="G8" s="85">
        <f>F8*J8</f>
        <v>54</v>
      </c>
      <c r="H8" s="305"/>
      <c r="I8" s="85">
        <f>G8*H8</f>
        <v>0</v>
      </c>
      <c r="J8" s="157">
        <v>2</v>
      </c>
      <c r="K8" s="279">
        <f t="shared" si="4"/>
        <v>162</v>
      </c>
      <c r="L8" s="307">
        <f t="shared" si="5"/>
        <v>0</v>
      </c>
    </row>
    <row r="9" spans="2:16" outlineLevel="1" x14ac:dyDescent="0.25">
      <c r="B9" s="202">
        <v>140</v>
      </c>
      <c r="C9" s="168" t="s">
        <v>157</v>
      </c>
      <c r="D9" s="82" t="s">
        <v>135</v>
      </c>
      <c r="E9" s="84" t="s">
        <v>47</v>
      </c>
      <c r="F9" s="80">
        <v>9910</v>
      </c>
      <c r="G9" s="85">
        <f t="shared" si="0"/>
        <v>19820</v>
      </c>
      <c r="H9" s="305"/>
      <c r="I9" s="85">
        <f t="shared" si="1"/>
        <v>0</v>
      </c>
      <c r="J9" s="157">
        <v>2</v>
      </c>
      <c r="K9" s="279">
        <f t="shared" si="4"/>
        <v>59460</v>
      </c>
      <c r="L9" s="307">
        <f t="shared" si="5"/>
        <v>0</v>
      </c>
      <c r="M9" s="68"/>
      <c r="N9" s="67"/>
      <c r="O9" s="68"/>
      <c r="P9" s="67"/>
    </row>
    <row r="10" spans="2:16" ht="30" outlineLevel="1" x14ac:dyDescent="0.25">
      <c r="B10" s="202">
        <v>141</v>
      </c>
      <c r="C10" s="334" t="s">
        <v>424</v>
      </c>
      <c r="D10" s="82" t="s">
        <v>49</v>
      </c>
      <c r="E10" s="84" t="s">
        <v>50</v>
      </c>
      <c r="F10" s="80">
        <v>30</v>
      </c>
      <c r="G10" s="85">
        <f t="shared" si="0"/>
        <v>60</v>
      </c>
      <c r="H10" s="305"/>
      <c r="I10" s="85">
        <f t="shared" si="1"/>
        <v>0</v>
      </c>
      <c r="J10" s="170">
        <v>2</v>
      </c>
      <c r="K10" s="279">
        <f t="shared" si="4"/>
        <v>180</v>
      </c>
      <c r="L10" s="307">
        <f t="shared" si="5"/>
        <v>0</v>
      </c>
      <c r="M10" s="68"/>
      <c r="N10" s="67"/>
      <c r="O10" s="68"/>
      <c r="P10" s="67"/>
    </row>
    <row r="11" spans="2:16" ht="30" customHeight="1" outlineLevel="1" x14ac:dyDescent="0.25">
      <c r="B11" s="202">
        <v>142</v>
      </c>
      <c r="C11" s="32" t="s">
        <v>158</v>
      </c>
      <c r="D11" s="10" t="s">
        <v>13</v>
      </c>
      <c r="E11" s="1" t="s">
        <v>47</v>
      </c>
      <c r="F11" s="19">
        <v>337</v>
      </c>
      <c r="G11" s="53">
        <f>F11*J11</f>
        <v>337</v>
      </c>
      <c r="H11" s="305"/>
      <c r="I11" s="85">
        <f>G11*H11</f>
        <v>0</v>
      </c>
      <c r="J11" s="157">
        <v>1</v>
      </c>
      <c r="K11" s="279">
        <f t="shared" si="4"/>
        <v>1011</v>
      </c>
      <c r="L11" s="307">
        <f t="shared" si="5"/>
        <v>0</v>
      </c>
    </row>
    <row r="12" spans="2:16" x14ac:dyDescent="0.25">
      <c r="B12" s="202">
        <v>143</v>
      </c>
      <c r="C12" s="168" t="s">
        <v>236</v>
      </c>
      <c r="D12" s="10" t="s">
        <v>159</v>
      </c>
      <c r="E12" s="1" t="s">
        <v>35</v>
      </c>
      <c r="F12" s="19">
        <v>1978</v>
      </c>
      <c r="G12" s="17">
        <f t="shared" ref="G12:G38" si="6">F12*J12</f>
        <v>3956</v>
      </c>
      <c r="H12" s="305"/>
      <c r="I12" s="85">
        <f t="shared" ref="I12:I38" si="7">G12*H12</f>
        <v>0</v>
      </c>
      <c r="J12" s="157">
        <v>2</v>
      </c>
      <c r="K12" s="279">
        <f t="shared" si="4"/>
        <v>11868</v>
      </c>
      <c r="L12" s="307">
        <f t="shared" si="5"/>
        <v>0</v>
      </c>
    </row>
    <row r="13" spans="2:16" x14ac:dyDescent="0.25">
      <c r="B13" s="202">
        <v>144</v>
      </c>
      <c r="C13" s="163" t="s">
        <v>413</v>
      </c>
      <c r="D13" s="10" t="s">
        <v>160</v>
      </c>
      <c r="E13" s="1" t="s">
        <v>47</v>
      </c>
      <c r="F13" s="19">
        <v>668</v>
      </c>
      <c r="G13" s="17">
        <f t="shared" si="6"/>
        <v>668</v>
      </c>
      <c r="H13" s="305"/>
      <c r="I13" s="85">
        <f t="shared" si="7"/>
        <v>0</v>
      </c>
      <c r="J13" s="157">
        <v>1</v>
      </c>
      <c r="K13" s="279">
        <f t="shared" si="4"/>
        <v>2004</v>
      </c>
      <c r="L13" s="307">
        <f t="shared" si="5"/>
        <v>0</v>
      </c>
    </row>
    <row r="14" spans="2:16" x14ac:dyDescent="0.25">
      <c r="B14" s="202">
        <v>145</v>
      </c>
      <c r="C14" s="50" t="s">
        <v>161</v>
      </c>
      <c r="D14" s="10" t="s">
        <v>159</v>
      </c>
      <c r="E14" s="1" t="s">
        <v>47</v>
      </c>
      <c r="F14" s="19">
        <v>1455</v>
      </c>
      <c r="G14" s="17">
        <f t="shared" si="6"/>
        <v>2910</v>
      </c>
      <c r="H14" s="305"/>
      <c r="I14" s="85">
        <f t="shared" si="7"/>
        <v>0</v>
      </c>
      <c r="J14" s="157">
        <v>2</v>
      </c>
      <c r="K14" s="279">
        <f t="shared" si="4"/>
        <v>8730</v>
      </c>
      <c r="L14" s="307">
        <f t="shared" si="5"/>
        <v>0</v>
      </c>
    </row>
    <row r="15" spans="2:16" x14ac:dyDescent="0.25">
      <c r="B15" s="202">
        <v>146</v>
      </c>
      <c r="C15" s="50" t="s">
        <v>162</v>
      </c>
      <c r="D15" s="10" t="s">
        <v>159</v>
      </c>
      <c r="E15" s="1" t="s">
        <v>47</v>
      </c>
      <c r="F15" s="19">
        <v>1200</v>
      </c>
      <c r="G15" s="17">
        <f t="shared" si="6"/>
        <v>2400</v>
      </c>
      <c r="H15" s="305"/>
      <c r="I15" s="85">
        <f t="shared" si="7"/>
        <v>0</v>
      </c>
      <c r="J15" s="157">
        <v>2</v>
      </c>
      <c r="K15" s="279">
        <f t="shared" si="4"/>
        <v>7200</v>
      </c>
      <c r="L15" s="307">
        <f t="shared" si="5"/>
        <v>0</v>
      </c>
    </row>
    <row r="16" spans="2:16" x14ac:dyDescent="0.25">
      <c r="B16" s="202">
        <v>147</v>
      </c>
      <c r="C16" s="50" t="s">
        <v>163</v>
      </c>
      <c r="D16" s="10" t="s">
        <v>164</v>
      </c>
      <c r="E16" s="1" t="s">
        <v>47</v>
      </c>
      <c r="F16" s="19">
        <v>1080</v>
      </c>
      <c r="G16" s="17">
        <f t="shared" si="6"/>
        <v>56160</v>
      </c>
      <c r="H16" s="305"/>
      <c r="I16" s="85">
        <f t="shared" si="7"/>
        <v>0</v>
      </c>
      <c r="J16" s="157">
        <v>52</v>
      </c>
      <c r="K16" s="279">
        <f t="shared" si="4"/>
        <v>168480</v>
      </c>
      <c r="L16" s="307">
        <f t="shared" si="5"/>
        <v>0</v>
      </c>
    </row>
    <row r="17" spans="2:14" x14ac:dyDescent="0.25">
      <c r="B17" s="202">
        <v>148</v>
      </c>
      <c r="C17" s="50" t="s">
        <v>165</v>
      </c>
      <c r="D17" s="10" t="s">
        <v>160</v>
      </c>
      <c r="E17" s="1" t="s">
        <v>35</v>
      </c>
      <c r="F17" s="19">
        <v>60</v>
      </c>
      <c r="G17" s="17">
        <f t="shared" si="6"/>
        <v>60</v>
      </c>
      <c r="H17" s="305"/>
      <c r="I17" s="85">
        <f t="shared" si="7"/>
        <v>0</v>
      </c>
      <c r="J17" s="157">
        <v>1</v>
      </c>
      <c r="K17" s="279">
        <f t="shared" si="4"/>
        <v>180</v>
      </c>
      <c r="L17" s="307">
        <f t="shared" si="5"/>
        <v>0</v>
      </c>
    </row>
    <row r="18" spans="2:14" x14ac:dyDescent="0.25">
      <c r="B18" s="202">
        <v>149</v>
      </c>
      <c r="C18" s="50" t="s">
        <v>166</v>
      </c>
      <c r="D18" s="10" t="s">
        <v>159</v>
      </c>
      <c r="E18" s="1" t="s">
        <v>47</v>
      </c>
      <c r="F18" s="19">
        <v>718</v>
      </c>
      <c r="G18" s="17">
        <f t="shared" si="6"/>
        <v>1436</v>
      </c>
      <c r="H18" s="305"/>
      <c r="I18" s="85">
        <f t="shared" si="7"/>
        <v>0</v>
      </c>
      <c r="J18" s="157">
        <v>2</v>
      </c>
      <c r="K18" s="279">
        <f t="shared" si="4"/>
        <v>4308</v>
      </c>
      <c r="L18" s="307">
        <f t="shared" si="5"/>
        <v>0</v>
      </c>
      <c r="M18" s="63"/>
    </row>
    <row r="19" spans="2:14" x14ac:dyDescent="0.25">
      <c r="B19" s="202">
        <v>150</v>
      </c>
      <c r="C19" s="50" t="s">
        <v>167</v>
      </c>
      <c r="D19" s="10" t="s">
        <v>159</v>
      </c>
      <c r="E19" s="1" t="s">
        <v>47</v>
      </c>
      <c r="F19" s="19">
        <v>2756</v>
      </c>
      <c r="G19" s="17">
        <f t="shared" si="6"/>
        <v>5512</v>
      </c>
      <c r="H19" s="305"/>
      <c r="I19" s="85">
        <f t="shared" si="7"/>
        <v>0</v>
      </c>
      <c r="J19" s="157">
        <v>2</v>
      </c>
      <c r="K19" s="279">
        <f t="shared" si="4"/>
        <v>16536</v>
      </c>
      <c r="L19" s="307">
        <f t="shared" si="5"/>
        <v>0</v>
      </c>
    </row>
    <row r="20" spans="2:14" x14ac:dyDescent="0.25">
      <c r="B20" s="202">
        <v>151</v>
      </c>
      <c r="C20" s="50" t="s">
        <v>168</v>
      </c>
      <c r="D20" s="10" t="s">
        <v>159</v>
      </c>
      <c r="E20" s="1" t="s">
        <v>35</v>
      </c>
      <c r="F20" s="19">
        <v>120</v>
      </c>
      <c r="G20" s="17">
        <f t="shared" si="6"/>
        <v>240</v>
      </c>
      <c r="H20" s="305"/>
      <c r="I20" s="85">
        <f t="shared" si="7"/>
        <v>0</v>
      </c>
      <c r="J20" s="157">
        <v>2</v>
      </c>
      <c r="K20" s="279">
        <f t="shared" si="4"/>
        <v>720</v>
      </c>
      <c r="L20" s="307">
        <f t="shared" si="5"/>
        <v>0</v>
      </c>
    </row>
    <row r="21" spans="2:14" x14ac:dyDescent="0.25">
      <c r="B21" s="202">
        <v>152</v>
      </c>
      <c r="C21" s="50" t="s">
        <v>169</v>
      </c>
      <c r="D21" s="10" t="s">
        <v>159</v>
      </c>
      <c r="E21" s="1" t="s">
        <v>47</v>
      </c>
      <c r="F21" s="19">
        <v>720</v>
      </c>
      <c r="G21" s="17">
        <f t="shared" si="6"/>
        <v>1440</v>
      </c>
      <c r="H21" s="305"/>
      <c r="I21" s="85">
        <f t="shared" si="7"/>
        <v>0</v>
      </c>
      <c r="J21" s="157">
        <v>2</v>
      </c>
      <c r="K21" s="279">
        <f t="shared" si="4"/>
        <v>4320</v>
      </c>
      <c r="L21" s="307">
        <f t="shared" si="5"/>
        <v>0</v>
      </c>
      <c r="M21" s="345"/>
    </row>
    <row r="22" spans="2:14" x14ac:dyDescent="0.25">
      <c r="B22" s="202">
        <v>153</v>
      </c>
      <c r="C22" s="50" t="s">
        <v>170</v>
      </c>
      <c r="D22" s="10" t="s">
        <v>160</v>
      </c>
      <c r="E22" s="1" t="s">
        <v>47</v>
      </c>
      <c r="F22" s="19">
        <v>2500</v>
      </c>
      <c r="G22" s="17">
        <f t="shared" si="6"/>
        <v>2500</v>
      </c>
      <c r="H22" s="305"/>
      <c r="I22" s="85">
        <f t="shared" si="7"/>
        <v>0</v>
      </c>
      <c r="J22" s="157">
        <v>1</v>
      </c>
      <c r="K22" s="279">
        <f t="shared" si="4"/>
        <v>7500</v>
      </c>
      <c r="L22" s="307">
        <f t="shared" si="5"/>
        <v>0</v>
      </c>
      <c r="M22" s="346"/>
    </row>
    <row r="23" spans="2:14" ht="30" x14ac:dyDescent="0.25">
      <c r="B23" s="202">
        <v>154</v>
      </c>
      <c r="C23" s="186" t="s">
        <v>171</v>
      </c>
      <c r="D23" s="10" t="s">
        <v>160</v>
      </c>
      <c r="E23" s="1" t="s">
        <v>35</v>
      </c>
      <c r="F23" s="19">
        <v>1600</v>
      </c>
      <c r="G23" s="17">
        <f t="shared" si="6"/>
        <v>1600</v>
      </c>
      <c r="H23" s="305"/>
      <c r="I23" s="85">
        <f t="shared" si="7"/>
        <v>0</v>
      </c>
      <c r="J23" s="157">
        <v>1</v>
      </c>
      <c r="K23" s="279">
        <f t="shared" si="4"/>
        <v>4800</v>
      </c>
      <c r="L23" s="307">
        <f t="shared" si="5"/>
        <v>0</v>
      </c>
      <c r="M23" s="347"/>
    </row>
    <row r="24" spans="2:14" x14ac:dyDescent="0.25">
      <c r="B24" s="202">
        <v>155</v>
      </c>
      <c r="C24" s="186" t="s">
        <v>172</v>
      </c>
      <c r="D24" s="10" t="s">
        <v>160</v>
      </c>
      <c r="E24" s="1" t="s">
        <v>35</v>
      </c>
      <c r="F24" s="19">
        <v>45</v>
      </c>
      <c r="G24" s="17">
        <f t="shared" si="6"/>
        <v>45</v>
      </c>
      <c r="H24" s="305"/>
      <c r="I24" s="85">
        <f t="shared" si="7"/>
        <v>0</v>
      </c>
      <c r="J24" s="157">
        <v>1</v>
      </c>
      <c r="K24" s="279">
        <f t="shared" si="4"/>
        <v>135</v>
      </c>
      <c r="L24" s="307">
        <f t="shared" si="5"/>
        <v>0</v>
      </c>
    </row>
    <row r="25" spans="2:14" x14ac:dyDescent="0.25">
      <c r="B25" s="202">
        <v>156</v>
      </c>
      <c r="C25" s="186" t="s">
        <v>173</v>
      </c>
      <c r="D25" s="10" t="s">
        <v>160</v>
      </c>
      <c r="E25" s="1" t="s">
        <v>35</v>
      </c>
      <c r="F25" s="19">
        <v>8000</v>
      </c>
      <c r="G25" s="17">
        <f t="shared" si="6"/>
        <v>8000</v>
      </c>
      <c r="H25" s="305"/>
      <c r="I25" s="85">
        <f t="shared" si="7"/>
        <v>0</v>
      </c>
      <c r="J25" s="157">
        <v>1</v>
      </c>
      <c r="K25" s="279">
        <f t="shared" si="4"/>
        <v>24000</v>
      </c>
      <c r="L25" s="307">
        <f t="shared" si="5"/>
        <v>0</v>
      </c>
    </row>
    <row r="26" spans="2:14" ht="30" x14ac:dyDescent="0.25">
      <c r="B26" s="202">
        <v>157</v>
      </c>
      <c r="C26" s="186" t="s">
        <v>174</v>
      </c>
      <c r="D26" s="10" t="s">
        <v>159</v>
      </c>
      <c r="E26" s="1" t="s">
        <v>47</v>
      </c>
      <c r="F26" s="19">
        <v>976</v>
      </c>
      <c r="G26" s="17">
        <f t="shared" si="6"/>
        <v>1952</v>
      </c>
      <c r="H26" s="305"/>
      <c r="I26" s="85">
        <f t="shared" si="7"/>
        <v>0</v>
      </c>
      <c r="J26" s="157">
        <v>2</v>
      </c>
      <c r="K26" s="279">
        <f t="shared" si="4"/>
        <v>5856</v>
      </c>
      <c r="L26" s="307">
        <f t="shared" si="5"/>
        <v>0</v>
      </c>
    </row>
    <row r="27" spans="2:14" x14ac:dyDescent="0.25">
      <c r="B27" s="202">
        <v>158</v>
      </c>
      <c r="C27" s="186" t="s">
        <v>175</v>
      </c>
      <c r="D27" s="10" t="s">
        <v>160</v>
      </c>
      <c r="E27" s="1" t="s">
        <v>47</v>
      </c>
      <c r="F27" s="19">
        <v>31550</v>
      </c>
      <c r="G27" s="17">
        <f t="shared" si="6"/>
        <v>31550</v>
      </c>
      <c r="H27" s="305"/>
      <c r="I27" s="85">
        <f t="shared" si="7"/>
        <v>0</v>
      </c>
      <c r="J27" s="157">
        <v>1</v>
      </c>
      <c r="K27" s="279">
        <f t="shared" si="4"/>
        <v>94650</v>
      </c>
      <c r="L27" s="307">
        <f t="shared" si="5"/>
        <v>0</v>
      </c>
      <c r="M27" s="63"/>
      <c r="N27" s="203"/>
    </row>
    <row r="28" spans="2:14" ht="30" x14ac:dyDescent="0.25">
      <c r="B28" s="202">
        <v>159</v>
      </c>
      <c r="C28" s="186" t="s">
        <v>176</v>
      </c>
      <c r="D28" s="10" t="s">
        <v>177</v>
      </c>
      <c r="E28" s="1" t="s">
        <v>35</v>
      </c>
      <c r="F28" s="19">
        <v>967</v>
      </c>
      <c r="G28" s="17">
        <f t="shared" si="6"/>
        <v>967</v>
      </c>
      <c r="H28" s="305"/>
      <c r="I28" s="85">
        <f t="shared" si="7"/>
        <v>0</v>
      </c>
      <c r="J28" s="157">
        <v>1</v>
      </c>
      <c r="K28" s="279">
        <f t="shared" si="4"/>
        <v>2901</v>
      </c>
      <c r="L28" s="307">
        <f t="shared" si="5"/>
        <v>0</v>
      </c>
    </row>
    <row r="29" spans="2:14" x14ac:dyDescent="0.25">
      <c r="B29" s="202">
        <v>160</v>
      </c>
      <c r="C29" s="50" t="s">
        <v>461</v>
      </c>
      <c r="D29" s="10" t="s">
        <v>177</v>
      </c>
      <c r="E29" s="1" t="s">
        <v>47</v>
      </c>
      <c r="F29" s="19">
        <v>250</v>
      </c>
      <c r="G29" s="17">
        <f t="shared" si="6"/>
        <v>250</v>
      </c>
      <c r="H29" s="305"/>
      <c r="I29" s="85">
        <f t="shared" si="7"/>
        <v>0</v>
      </c>
      <c r="J29" s="157">
        <v>1</v>
      </c>
      <c r="K29" s="279">
        <f t="shared" si="4"/>
        <v>750</v>
      </c>
      <c r="L29" s="307">
        <f t="shared" si="5"/>
        <v>0</v>
      </c>
    </row>
    <row r="30" spans="2:14" x14ac:dyDescent="0.25">
      <c r="B30" s="202">
        <v>161</v>
      </c>
      <c r="C30" s="186" t="s">
        <v>178</v>
      </c>
      <c r="D30" s="10" t="s">
        <v>177</v>
      </c>
      <c r="E30" s="1" t="s">
        <v>47</v>
      </c>
      <c r="F30" s="19">
        <v>750</v>
      </c>
      <c r="G30" s="17">
        <f t="shared" si="6"/>
        <v>750</v>
      </c>
      <c r="H30" s="305"/>
      <c r="I30" s="85">
        <f t="shared" si="7"/>
        <v>0</v>
      </c>
      <c r="J30" s="157">
        <v>1</v>
      </c>
      <c r="K30" s="279">
        <f t="shared" si="4"/>
        <v>2250</v>
      </c>
      <c r="L30" s="307">
        <f t="shared" si="5"/>
        <v>0</v>
      </c>
    </row>
    <row r="31" spans="2:14" x14ac:dyDescent="0.25">
      <c r="B31" s="202">
        <v>162</v>
      </c>
      <c r="C31" s="186" t="s">
        <v>179</v>
      </c>
      <c r="D31" s="10" t="s">
        <v>177</v>
      </c>
      <c r="E31" s="1" t="s">
        <v>47</v>
      </c>
      <c r="F31" s="19">
        <v>2400</v>
      </c>
      <c r="G31" s="17">
        <f t="shared" si="6"/>
        <v>2400</v>
      </c>
      <c r="H31" s="305"/>
      <c r="I31" s="85">
        <f t="shared" si="7"/>
        <v>0</v>
      </c>
      <c r="J31" s="157">
        <v>1</v>
      </c>
      <c r="K31" s="279">
        <f t="shared" si="4"/>
        <v>7200</v>
      </c>
      <c r="L31" s="307">
        <f t="shared" si="5"/>
        <v>0</v>
      </c>
    </row>
    <row r="32" spans="2:14" s="121" customFormat="1" x14ac:dyDescent="0.25">
      <c r="B32" s="202">
        <v>163</v>
      </c>
      <c r="C32" s="168" t="s">
        <v>180</v>
      </c>
      <c r="D32" s="82" t="s">
        <v>181</v>
      </c>
      <c r="E32" s="84" t="s">
        <v>47</v>
      </c>
      <c r="F32" s="80">
        <v>4</v>
      </c>
      <c r="G32" s="85">
        <f>F32*J32</f>
        <v>208</v>
      </c>
      <c r="H32" s="305"/>
      <c r="I32" s="85">
        <f>G32*H32</f>
        <v>0</v>
      </c>
      <c r="J32" s="170">
        <v>52</v>
      </c>
      <c r="K32" s="279">
        <f t="shared" si="4"/>
        <v>624</v>
      </c>
      <c r="L32" s="307">
        <f t="shared" si="5"/>
        <v>0</v>
      </c>
    </row>
    <row r="33" spans="2:12" s="121" customFormat="1" x14ac:dyDescent="0.25">
      <c r="B33" s="202">
        <v>164</v>
      </c>
      <c r="C33" s="238" t="s">
        <v>246</v>
      </c>
      <c r="D33" s="185" t="s">
        <v>145</v>
      </c>
      <c r="E33" s="84" t="s">
        <v>47</v>
      </c>
      <c r="F33" s="80">
        <f>11.6*26</f>
        <v>301.59999999999997</v>
      </c>
      <c r="G33" s="85">
        <f t="shared" ref="G33:G34" si="8">F33*J33</f>
        <v>1206.3999999999999</v>
      </c>
      <c r="H33" s="305"/>
      <c r="I33" s="85">
        <f t="shared" ref="I33:I34" si="9">G33*H33</f>
        <v>0</v>
      </c>
      <c r="J33" s="170">
        <v>4</v>
      </c>
      <c r="K33" s="279">
        <f t="shared" si="4"/>
        <v>3619.2</v>
      </c>
      <c r="L33" s="307">
        <f t="shared" si="5"/>
        <v>0</v>
      </c>
    </row>
    <row r="34" spans="2:12" x14ac:dyDescent="0.25">
      <c r="B34" s="202">
        <v>165</v>
      </c>
      <c r="C34" s="32" t="s">
        <v>425</v>
      </c>
      <c r="D34" s="184" t="s">
        <v>145</v>
      </c>
      <c r="E34" s="84" t="s">
        <v>14</v>
      </c>
      <c r="F34" s="80">
        <v>25</v>
      </c>
      <c r="G34" s="85">
        <f t="shared" si="8"/>
        <v>100</v>
      </c>
      <c r="H34" s="305"/>
      <c r="I34" s="85">
        <f t="shared" si="9"/>
        <v>0</v>
      </c>
      <c r="J34" s="170">
        <v>4</v>
      </c>
      <c r="K34" s="279">
        <f t="shared" si="4"/>
        <v>300</v>
      </c>
      <c r="L34" s="307">
        <f t="shared" si="5"/>
        <v>0</v>
      </c>
    </row>
    <row r="35" spans="2:12" x14ac:dyDescent="0.25">
      <c r="B35" s="424" t="s">
        <v>182</v>
      </c>
      <c r="C35" s="425"/>
      <c r="D35" s="321"/>
      <c r="E35" s="322"/>
      <c r="F35" s="323"/>
      <c r="G35" s="324"/>
      <c r="H35" s="343"/>
      <c r="I35" s="326"/>
      <c r="J35" s="323"/>
      <c r="K35" s="326"/>
      <c r="L35" s="344"/>
    </row>
    <row r="36" spans="2:12" x14ac:dyDescent="0.25">
      <c r="B36" s="102">
        <v>166</v>
      </c>
      <c r="C36" s="32" t="s">
        <v>183</v>
      </c>
      <c r="D36" s="10" t="s">
        <v>177</v>
      </c>
      <c r="E36" s="1" t="s">
        <v>47</v>
      </c>
      <c r="F36" s="19">
        <v>1650</v>
      </c>
      <c r="G36" s="17">
        <f t="shared" si="6"/>
        <v>1650</v>
      </c>
      <c r="H36" s="305"/>
      <c r="I36" s="85">
        <f t="shared" si="7"/>
        <v>0</v>
      </c>
      <c r="J36" s="157">
        <v>1</v>
      </c>
      <c r="K36" s="279">
        <f t="shared" si="4"/>
        <v>4950</v>
      </c>
      <c r="L36" s="307">
        <f t="shared" si="5"/>
        <v>0</v>
      </c>
    </row>
    <row r="37" spans="2:12" x14ac:dyDescent="0.25">
      <c r="B37" s="102">
        <v>167</v>
      </c>
      <c r="C37" s="32" t="s">
        <v>184</v>
      </c>
      <c r="D37" s="10" t="s">
        <v>185</v>
      </c>
      <c r="E37" s="1" t="s">
        <v>50</v>
      </c>
      <c r="F37" s="19">
        <v>12</v>
      </c>
      <c r="G37" s="17">
        <f t="shared" si="6"/>
        <v>24</v>
      </c>
      <c r="H37" s="305"/>
      <c r="I37" s="85">
        <f t="shared" si="7"/>
        <v>0</v>
      </c>
      <c r="J37" s="157">
        <v>2</v>
      </c>
      <c r="K37" s="279">
        <f t="shared" si="4"/>
        <v>72</v>
      </c>
      <c r="L37" s="307">
        <f t="shared" si="5"/>
        <v>0</v>
      </c>
    </row>
    <row r="38" spans="2:12" x14ac:dyDescent="0.25">
      <c r="B38" s="102">
        <v>168</v>
      </c>
      <c r="C38" s="32" t="s">
        <v>186</v>
      </c>
      <c r="D38" s="10" t="s">
        <v>177</v>
      </c>
      <c r="E38" s="1" t="s">
        <v>35</v>
      </c>
      <c r="F38" s="19">
        <v>25</v>
      </c>
      <c r="G38" s="17">
        <f t="shared" si="6"/>
        <v>25</v>
      </c>
      <c r="H38" s="305"/>
      <c r="I38" s="85">
        <f t="shared" si="7"/>
        <v>0</v>
      </c>
      <c r="J38" s="157">
        <v>1</v>
      </c>
      <c r="K38" s="279">
        <f t="shared" si="4"/>
        <v>75</v>
      </c>
      <c r="L38" s="307">
        <f t="shared" si="5"/>
        <v>0</v>
      </c>
    </row>
    <row r="39" spans="2:12" x14ac:dyDescent="0.25">
      <c r="B39" s="424" t="s">
        <v>187</v>
      </c>
      <c r="C39" s="425"/>
      <c r="D39" s="321"/>
      <c r="E39" s="322"/>
      <c r="F39" s="323"/>
      <c r="G39" s="324"/>
      <c r="H39" s="325"/>
      <c r="I39" s="326"/>
      <c r="J39" s="323"/>
      <c r="K39" s="326"/>
      <c r="L39" s="344"/>
    </row>
    <row r="40" spans="2:12" x14ac:dyDescent="0.25">
      <c r="B40" s="102">
        <v>169</v>
      </c>
      <c r="C40" s="50" t="s">
        <v>188</v>
      </c>
      <c r="D40" s="10" t="s">
        <v>189</v>
      </c>
      <c r="E40" s="1" t="s">
        <v>47</v>
      </c>
      <c r="F40" s="19">
        <v>12943</v>
      </c>
      <c r="G40" s="53">
        <f>F40*J40</f>
        <v>12943</v>
      </c>
      <c r="H40" s="305"/>
      <c r="I40" s="85">
        <f>G40*H40</f>
        <v>0</v>
      </c>
      <c r="J40" s="157">
        <v>1</v>
      </c>
      <c r="K40" s="279">
        <f t="shared" si="4"/>
        <v>38829</v>
      </c>
      <c r="L40" s="307">
        <f t="shared" si="5"/>
        <v>0</v>
      </c>
    </row>
    <row r="41" spans="2:12" x14ac:dyDescent="0.25">
      <c r="B41" s="102">
        <v>170</v>
      </c>
      <c r="C41" s="186" t="s">
        <v>190</v>
      </c>
      <c r="D41" s="10" t="s">
        <v>177</v>
      </c>
      <c r="E41" s="1" t="s">
        <v>47</v>
      </c>
      <c r="F41" s="19">
        <v>907</v>
      </c>
      <c r="G41" s="53">
        <f t="shared" ref="G41:G45" si="10">F41*J41</f>
        <v>907</v>
      </c>
      <c r="H41" s="305"/>
      <c r="I41" s="85">
        <f t="shared" ref="I41:I45" si="11">G41*H41</f>
        <v>0</v>
      </c>
      <c r="J41" s="157">
        <v>1</v>
      </c>
      <c r="K41" s="279">
        <f t="shared" si="4"/>
        <v>2721</v>
      </c>
      <c r="L41" s="307">
        <f t="shared" si="5"/>
        <v>0</v>
      </c>
    </row>
    <row r="42" spans="2:12" x14ac:dyDescent="0.25">
      <c r="B42" s="102">
        <v>171</v>
      </c>
      <c r="C42" s="186" t="s">
        <v>191</v>
      </c>
      <c r="D42" s="10" t="s">
        <v>177</v>
      </c>
      <c r="E42" s="1" t="s">
        <v>50</v>
      </c>
      <c r="F42" s="19">
        <v>16.5</v>
      </c>
      <c r="G42" s="53">
        <f t="shared" si="10"/>
        <v>16.5</v>
      </c>
      <c r="H42" s="305"/>
      <c r="I42" s="85">
        <f t="shared" si="11"/>
        <v>0</v>
      </c>
      <c r="J42" s="157">
        <v>1</v>
      </c>
      <c r="K42" s="279">
        <f t="shared" si="4"/>
        <v>49.5</v>
      </c>
      <c r="L42" s="307">
        <f t="shared" si="5"/>
        <v>0</v>
      </c>
    </row>
    <row r="43" spans="2:12" x14ac:dyDescent="0.25">
      <c r="B43" s="102">
        <v>172</v>
      </c>
      <c r="C43" s="186" t="s">
        <v>401</v>
      </c>
      <c r="D43" s="10" t="s">
        <v>177</v>
      </c>
      <c r="E43" s="1" t="s">
        <v>14</v>
      </c>
      <c r="F43" s="19">
        <v>286</v>
      </c>
      <c r="G43" s="17">
        <f t="shared" si="10"/>
        <v>286</v>
      </c>
      <c r="H43" s="305"/>
      <c r="I43" s="85">
        <f t="shared" si="11"/>
        <v>0</v>
      </c>
      <c r="J43" s="157">
        <v>1</v>
      </c>
      <c r="K43" s="279">
        <f t="shared" si="4"/>
        <v>858</v>
      </c>
      <c r="L43" s="307">
        <f t="shared" si="5"/>
        <v>0</v>
      </c>
    </row>
    <row r="44" spans="2:12" x14ac:dyDescent="0.25">
      <c r="B44" s="102">
        <v>173</v>
      </c>
      <c r="C44" s="186" t="s">
        <v>192</v>
      </c>
      <c r="D44" s="10" t="s">
        <v>177</v>
      </c>
      <c r="E44" s="1" t="s">
        <v>14</v>
      </c>
      <c r="F44" s="19">
        <v>1</v>
      </c>
      <c r="G44" s="17">
        <f t="shared" si="10"/>
        <v>1</v>
      </c>
      <c r="H44" s="305"/>
      <c r="I44" s="85">
        <f t="shared" si="11"/>
        <v>0</v>
      </c>
      <c r="J44" s="157">
        <v>1</v>
      </c>
      <c r="K44" s="279">
        <f t="shared" si="4"/>
        <v>3</v>
      </c>
      <c r="L44" s="307">
        <f t="shared" si="5"/>
        <v>0</v>
      </c>
    </row>
    <row r="45" spans="2:12" x14ac:dyDescent="0.25">
      <c r="B45" s="102">
        <v>174</v>
      </c>
      <c r="C45" s="186" t="s">
        <v>193</v>
      </c>
      <c r="D45" s="10" t="s">
        <v>160</v>
      </c>
      <c r="E45" s="1" t="s">
        <v>35</v>
      </c>
      <c r="F45" s="19">
        <v>3150</v>
      </c>
      <c r="G45" s="17">
        <f t="shared" si="10"/>
        <v>3150</v>
      </c>
      <c r="H45" s="305"/>
      <c r="I45" s="85">
        <f t="shared" si="11"/>
        <v>0</v>
      </c>
      <c r="J45" s="157">
        <v>1</v>
      </c>
      <c r="K45" s="281">
        <f t="shared" si="4"/>
        <v>9450</v>
      </c>
      <c r="L45" s="308">
        <f t="shared" si="5"/>
        <v>0</v>
      </c>
    </row>
    <row r="46" spans="2:12" x14ac:dyDescent="0.25">
      <c r="B46" s="287"/>
      <c r="C46" s="299" t="s">
        <v>387</v>
      </c>
      <c r="D46" s="90"/>
      <c r="E46" s="91"/>
      <c r="F46" s="92"/>
      <c r="G46" s="93"/>
      <c r="H46" s="258"/>
      <c r="I46" s="231"/>
      <c r="J46" s="92"/>
      <c r="K46" s="94"/>
      <c r="L46" s="313"/>
    </row>
    <row r="47" spans="2:12" x14ac:dyDescent="0.25">
      <c r="B47" s="102">
        <v>175</v>
      </c>
      <c r="C47" s="302" t="s">
        <v>459</v>
      </c>
      <c r="D47" s="10" t="s">
        <v>13</v>
      </c>
      <c r="E47" s="1" t="s">
        <v>14</v>
      </c>
      <c r="F47" s="393"/>
      <c r="G47" s="19">
        <v>20</v>
      </c>
      <c r="H47" s="305"/>
      <c r="I47" s="85">
        <f t="shared" ref="I47:I52" si="12">G47*H47</f>
        <v>0</v>
      </c>
      <c r="J47" s="392"/>
      <c r="K47" s="281">
        <f t="shared" ref="K47:K52" si="13">G47*3</f>
        <v>60</v>
      </c>
      <c r="L47" s="308">
        <f t="shared" ref="L47:L52" si="14">K47*H47</f>
        <v>0</v>
      </c>
    </row>
    <row r="48" spans="2:12" x14ac:dyDescent="0.25">
      <c r="B48" s="102">
        <v>176</v>
      </c>
      <c r="C48" s="300" t="s">
        <v>389</v>
      </c>
      <c r="D48" s="10" t="s">
        <v>13</v>
      </c>
      <c r="E48" s="1" t="s">
        <v>14</v>
      </c>
      <c r="F48" s="393"/>
      <c r="G48" s="19">
        <v>3</v>
      </c>
      <c r="H48" s="305"/>
      <c r="I48" s="85">
        <f t="shared" si="12"/>
        <v>0</v>
      </c>
      <c r="J48" s="392"/>
      <c r="K48" s="281">
        <f t="shared" si="13"/>
        <v>9</v>
      </c>
      <c r="L48" s="308">
        <f t="shared" si="14"/>
        <v>0</v>
      </c>
    </row>
    <row r="49" spans="2:12" x14ac:dyDescent="0.25">
      <c r="B49" s="102">
        <v>177</v>
      </c>
      <c r="C49" s="302" t="s">
        <v>390</v>
      </c>
      <c r="D49" s="10" t="s">
        <v>13</v>
      </c>
      <c r="E49" s="1" t="s">
        <v>14</v>
      </c>
      <c r="F49" s="393"/>
      <c r="G49" s="19">
        <v>20</v>
      </c>
      <c r="H49" s="305"/>
      <c r="I49" s="85">
        <f t="shared" si="12"/>
        <v>0</v>
      </c>
      <c r="J49" s="392"/>
      <c r="K49" s="281">
        <f t="shared" si="13"/>
        <v>60</v>
      </c>
      <c r="L49" s="308">
        <f t="shared" si="14"/>
        <v>0</v>
      </c>
    </row>
    <row r="50" spans="2:12" x14ac:dyDescent="0.25">
      <c r="B50" s="102">
        <v>178</v>
      </c>
      <c r="C50" s="300" t="s">
        <v>391</v>
      </c>
      <c r="D50" s="10" t="s">
        <v>13</v>
      </c>
      <c r="E50" s="1" t="s">
        <v>14</v>
      </c>
      <c r="F50" s="393"/>
      <c r="G50" s="19">
        <v>15</v>
      </c>
      <c r="H50" s="305"/>
      <c r="I50" s="85">
        <f t="shared" si="12"/>
        <v>0</v>
      </c>
      <c r="J50" s="392"/>
      <c r="K50" s="281">
        <f t="shared" si="13"/>
        <v>45</v>
      </c>
      <c r="L50" s="308">
        <f t="shared" si="14"/>
        <v>0</v>
      </c>
    </row>
    <row r="51" spans="2:12" s="94" customFormat="1" x14ac:dyDescent="0.25">
      <c r="B51" s="102">
        <v>179</v>
      </c>
      <c r="C51" s="302" t="s">
        <v>392</v>
      </c>
      <c r="D51" s="10" t="s">
        <v>13</v>
      </c>
      <c r="E51" s="1" t="s">
        <v>14</v>
      </c>
      <c r="F51" s="393"/>
      <c r="G51" s="19">
        <v>30</v>
      </c>
      <c r="H51" s="305"/>
      <c r="I51" s="85">
        <f t="shared" si="12"/>
        <v>0</v>
      </c>
      <c r="J51" s="392"/>
      <c r="K51" s="281">
        <f t="shared" si="13"/>
        <v>90</v>
      </c>
      <c r="L51" s="308">
        <f t="shared" si="14"/>
        <v>0</v>
      </c>
    </row>
    <row r="52" spans="2:12" s="94" customFormat="1" x14ac:dyDescent="0.25">
      <c r="B52" s="102">
        <v>180</v>
      </c>
      <c r="C52" s="300" t="s">
        <v>393</v>
      </c>
      <c r="D52" s="10" t="s">
        <v>13</v>
      </c>
      <c r="E52" s="1" t="s">
        <v>14</v>
      </c>
      <c r="F52" s="393"/>
      <c r="G52" s="19">
        <v>50</v>
      </c>
      <c r="H52" s="305"/>
      <c r="I52" s="85">
        <f t="shared" si="12"/>
        <v>0</v>
      </c>
      <c r="J52" s="392"/>
      <c r="K52" s="281">
        <f t="shared" si="13"/>
        <v>150</v>
      </c>
      <c r="L52" s="308">
        <f t="shared" si="14"/>
        <v>0</v>
      </c>
    </row>
    <row r="53" spans="2:12" s="94" customFormat="1" ht="15.75" thickBot="1" x14ac:dyDescent="0.3">
      <c r="B53" s="90"/>
      <c r="C53" s="204"/>
      <c r="D53" s="90"/>
      <c r="E53" s="91"/>
      <c r="F53" s="92"/>
      <c r="G53" s="93"/>
      <c r="H53" s="258"/>
      <c r="I53" s="231"/>
      <c r="J53" s="92"/>
    </row>
    <row r="54" spans="2:12" s="94" customFormat="1" ht="16.5" thickBot="1" x14ac:dyDescent="0.3">
      <c r="B54" s="57" t="s">
        <v>448</v>
      </c>
      <c r="C54" s="38" t="s">
        <v>194</v>
      </c>
      <c r="D54" s="39"/>
      <c r="E54" s="40"/>
      <c r="F54" s="40"/>
      <c r="G54" s="40"/>
      <c r="H54" s="212"/>
      <c r="I54" s="232">
        <f>SUM(I6:I53)</f>
        <v>0</v>
      </c>
      <c r="J54" s="59"/>
      <c r="K54" s="275"/>
      <c r="L54" s="232">
        <f>SUM(L6:L53)</f>
        <v>0</v>
      </c>
    </row>
    <row r="55" spans="2:12" s="94" customFormat="1" x14ac:dyDescent="0.25">
      <c r="B55" s="7"/>
      <c r="C55" s="69"/>
      <c r="D55" s="6"/>
      <c r="E55" s="6"/>
      <c r="F55" s="6"/>
      <c r="G55" s="6"/>
      <c r="H55" s="217"/>
      <c r="I55" s="217"/>
      <c r="J55" s="3"/>
    </row>
    <row r="56" spans="2:12" s="94" customFormat="1" x14ac:dyDescent="0.25">
      <c r="B56" s="7"/>
      <c r="C56" s="69"/>
      <c r="D56" s="6"/>
      <c r="E56" s="6"/>
      <c r="F56" s="6"/>
      <c r="G56" s="6"/>
      <c r="H56" s="217"/>
      <c r="I56" s="217"/>
      <c r="J56" s="3"/>
    </row>
    <row r="57" spans="2:12" s="94" customFormat="1" x14ac:dyDescent="0.25">
      <c r="B57" s="7"/>
      <c r="C57" s="69"/>
      <c r="D57" s="6"/>
      <c r="E57" s="6"/>
      <c r="F57" s="6"/>
      <c r="G57" s="6"/>
      <c r="H57" s="217"/>
      <c r="I57" s="217"/>
      <c r="J57" s="3"/>
    </row>
    <row r="58" spans="2:12" s="94" customFormat="1" x14ac:dyDescent="0.25">
      <c r="B58" s="7"/>
      <c r="C58" s="69"/>
      <c r="D58" s="6"/>
      <c r="E58" s="6"/>
      <c r="F58" s="6"/>
      <c r="G58" s="6"/>
      <c r="H58" s="217"/>
      <c r="I58" s="217"/>
      <c r="J58" s="3"/>
    </row>
    <row r="59" spans="2:12" x14ac:dyDescent="0.25">
      <c r="C59" s="69"/>
    </row>
    <row r="60" spans="2:12" x14ac:dyDescent="0.25">
      <c r="C60" s="69"/>
    </row>
    <row r="61" spans="2:12" x14ac:dyDescent="0.25">
      <c r="C61" s="69"/>
      <c r="E61" s="6" t="s">
        <v>195</v>
      </c>
    </row>
    <row r="62" spans="2:12" x14ac:dyDescent="0.25">
      <c r="C62" s="69"/>
    </row>
    <row r="63" spans="2:12" x14ac:dyDescent="0.25">
      <c r="C63" s="69"/>
    </row>
    <row r="64" spans="2:12" x14ac:dyDescent="0.25">
      <c r="C64" s="69"/>
    </row>
    <row r="65" spans="3:3" x14ac:dyDescent="0.25">
      <c r="C65" s="69"/>
    </row>
    <row r="66" spans="3:3" x14ac:dyDescent="0.25">
      <c r="C66" s="69"/>
    </row>
    <row r="67" spans="3:3" x14ac:dyDescent="0.25">
      <c r="C67" s="69"/>
    </row>
    <row r="68" spans="3:3" x14ac:dyDescent="0.25">
      <c r="C68" s="69"/>
    </row>
    <row r="69" spans="3:3" x14ac:dyDescent="0.25">
      <c r="C69" s="69"/>
    </row>
    <row r="70" spans="3:3" x14ac:dyDescent="0.25">
      <c r="C70" s="69"/>
    </row>
    <row r="71" spans="3:3" x14ac:dyDescent="0.25">
      <c r="C71" s="69"/>
    </row>
    <row r="72" spans="3:3" x14ac:dyDescent="0.25">
      <c r="C72" s="69"/>
    </row>
    <row r="73" spans="3:3" x14ac:dyDescent="0.25">
      <c r="C73" s="69"/>
    </row>
    <row r="74" spans="3:3" x14ac:dyDescent="0.25">
      <c r="C74" s="69"/>
    </row>
    <row r="75" spans="3:3" x14ac:dyDescent="0.25">
      <c r="C75" s="69"/>
    </row>
    <row r="76" spans="3:3" x14ac:dyDescent="0.25">
      <c r="C76" s="69"/>
    </row>
    <row r="77" spans="3:3" x14ac:dyDescent="0.25">
      <c r="C77" s="69"/>
    </row>
    <row r="78" spans="3:3" x14ac:dyDescent="0.25">
      <c r="C78" s="69"/>
    </row>
    <row r="79" spans="3:3" x14ac:dyDescent="0.25">
      <c r="C79" s="69"/>
    </row>
    <row r="80" spans="3:3" x14ac:dyDescent="0.25">
      <c r="C80" s="69"/>
    </row>
    <row r="81" spans="3:3" x14ac:dyDescent="0.25">
      <c r="C81" s="69"/>
    </row>
    <row r="82" spans="3:3" x14ac:dyDescent="0.25">
      <c r="C82" s="69"/>
    </row>
    <row r="83" spans="3:3" x14ac:dyDescent="0.25">
      <c r="C83" s="69"/>
    </row>
    <row r="84" spans="3:3" x14ac:dyDescent="0.25">
      <c r="C84" s="69"/>
    </row>
    <row r="85" spans="3:3" x14ac:dyDescent="0.25">
      <c r="C85" s="69"/>
    </row>
    <row r="86" spans="3:3" x14ac:dyDescent="0.25">
      <c r="C86" s="69"/>
    </row>
    <row r="87" spans="3:3" x14ac:dyDescent="0.25">
      <c r="C87" s="69"/>
    </row>
    <row r="88" spans="3:3" x14ac:dyDescent="0.25">
      <c r="C88" s="69"/>
    </row>
    <row r="89" spans="3:3" x14ac:dyDescent="0.25">
      <c r="C89" s="69"/>
    </row>
    <row r="90" spans="3:3" x14ac:dyDescent="0.25">
      <c r="C90" s="69"/>
    </row>
    <row r="91" spans="3:3" x14ac:dyDescent="0.25">
      <c r="C91" s="69"/>
    </row>
    <row r="92" spans="3:3" x14ac:dyDescent="0.25">
      <c r="C92" s="69"/>
    </row>
    <row r="93" spans="3:3" x14ac:dyDescent="0.25">
      <c r="C93" s="69"/>
    </row>
    <row r="94" spans="3:3" x14ac:dyDescent="0.25">
      <c r="C94" s="69"/>
    </row>
    <row r="95" spans="3:3" x14ac:dyDescent="0.25">
      <c r="C95" s="69"/>
    </row>
    <row r="96" spans="3:3" x14ac:dyDescent="0.25">
      <c r="C96" s="69"/>
    </row>
    <row r="97" spans="3:3" x14ac:dyDescent="0.25">
      <c r="C97" s="69"/>
    </row>
    <row r="98" spans="3:3" x14ac:dyDescent="0.25">
      <c r="C98" s="69"/>
    </row>
    <row r="99" spans="3:3" x14ac:dyDescent="0.25">
      <c r="C99" s="69"/>
    </row>
    <row r="100" spans="3:3" x14ac:dyDescent="0.25">
      <c r="C100" s="69"/>
    </row>
    <row r="101" spans="3:3" x14ac:dyDescent="0.25">
      <c r="C101" s="69"/>
    </row>
    <row r="102" spans="3:3" x14ac:dyDescent="0.25">
      <c r="C102" s="69"/>
    </row>
    <row r="103" spans="3:3" x14ac:dyDescent="0.25">
      <c r="C103" s="69"/>
    </row>
    <row r="104" spans="3:3" x14ac:dyDescent="0.25">
      <c r="C104" s="69"/>
    </row>
    <row r="105" spans="3:3" x14ac:dyDescent="0.25">
      <c r="C105" s="69"/>
    </row>
    <row r="106" spans="3:3" x14ac:dyDescent="0.25">
      <c r="C106" s="69"/>
    </row>
    <row r="107" spans="3:3" x14ac:dyDescent="0.25">
      <c r="C107" s="69"/>
    </row>
    <row r="108" spans="3:3" x14ac:dyDescent="0.25">
      <c r="C108" s="69"/>
    </row>
    <row r="109" spans="3:3" x14ac:dyDescent="0.25">
      <c r="C109" s="69"/>
    </row>
    <row r="110" spans="3:3" x14ac:dyDescent="0.25">
      <c r="C110" s="69"/>
    </row>
    <row r="111" spans="3:3" x14ac:dyDescent="0.25">
      <c r="C111" s="69"/>
    </row>
    <row r="112" spans="3:3" x14ac:dyDescent="0.25">
      <c r="C112" s="69"/>
    </row>
    <row r="113" spans="3:3" x14ac:dyDescent="0.25">
      <c r="C113" s="69"/>
    </row>
    <row r="114" spans="3:3" x14ac:dyDescent="0.25">
      <c r="C114" s="69"/>
    </row>
    <row r="115" spans="3:3" x14ac:dyDescent="0.25">
      <c r="C115" s="69"/>
    </row>
    <row r="116" spans="3:3" x14ac:dyDescent="0.25">
      <c r="C116" s="69"/>
    </row>
    <row r="117" spans="3:3" x14ac:dyDescent="0.25">
      <c r="C117" s="69"/>
    </row>
    <row r="118" spans="3:3" x14ac:dyDescent="0.25">
      <c r="C118" s="69"/>
    </row>
    <row r="119" spans="3:3" x14ac:dyDescent="0.25">
      <c r="C119" s="69"/>
    </row>
    <row r="120" spans="3:3" x14ac:dyDescent="0.25">
      <c r="C120" s="69"/>
    </row>
    <row r="121" spans="3:3" x14ac:dyDescent="0.25">
      <c r="C121" s="69"/>
    </row>
    <row r="122" spans="3:3" x14ac:dyDescent="0.25">
      <c r="C122" s="69"/>
    </row>
    <row r="123" spans="3:3" x14ac:dyDescent="0.25">
      <c r="C123" s="69"/>
    </row>
    <row r="124" spans="3:3" x14ac:dyDescent="0.25">
      <c r="C124" s="69"/>
    </row>
    <row r="125" spans="3:3" x14ac:dyDescent="0.25">
      <c r="C125" s="69"/>
    </row>
    <row r="126" spans="3:3" x14ac:dyDescent="0.25">
      <c r="C126" s="69"/>
    </row>
    <row r="127" spans="3:3" x14ac:dyDescent="0.25">
      <c r="C127" s="69"/>
    </row>
    <row r="128" spans="3:3" x14ac:dyDescent="0.25">
      <c r="C128" s="69"/>
    </row>
    <row r="129" spans="3:3" x14ac:dyDescent="0.25">
      <c r="C129" s="69"/>
    </row>
    <row r="130" spans="3:3" x14ac:dyDescent="0.25">
      <c r="C130" s="69"/>
    </row>
    <row r="131" spans="3:3" x14ac:dyDescent="0.25">
      <c r="C131" s="69"/>
    </row>
    <row r="132" spans="3:3" x14ac:dyDescent="0.25">
      <c r="C132" s="69"/>
    </row>
    <row r="133" spans="3:3" x14ac:dyDescent="0.25">
      <c r="C133" s="69"/>
    </row>
    <row r="134" spans="3:3" x14ac:dyDescent="0.25">
      <c r="C134" s="69"/>
    </row>
    <row r="135" spans="3:3" x14ac:dyDescent="0.25">
      <c r="C135" s="69"/>
    </row>
    <row r="136" spans="3:3" x14ac:dyDescent="0.25">
      <c r="C136" s="69"/>
    </row>
    <row r="137" spans="3:3" x14ac:dyDescent="0.25">
      <c r="C137" s="69"/>
    </row>
    <row r="138" spans="3:3" x14ac:dyDescent="0.25">
      <c r="C138" s="69"/>
    </row>
    <row r="139" spans="3:3" x14ac:dyDescent="0.25">
      <c r="C139" s="69"/>
    </row>
    <row r="140" spans="3:3" x14ac:dyDescent="0.25">
      <c r="C140" s="69"/>
    </row>
    <row r="141" spans="3:3" x14ac:dyDescent="0.25">
      <c r="C141" s="69"/>
    </row>
    <row r="142" spans="3:3" x14ac:dyDescent="0.25">
      <c r="C142" s="69"/>
    </row>
    <row r="143" spans="3:3" x14ac:dyDescent="0.25">
      <c r="C143" s="69"/>
    </row>
    <row r="144" spans="3:3" x14ac:dyDescent="0.25">
      <c r="C144" s="69"/>
    </row>
    <row r="145" spans="3:3" x14ac:dyDescent="0.25">
      <c r="C145" s="69"/>
    </row>
    <row r="146" spans="3:3" x14ac:dyDescent="0.25">
      <c r="C146" s="69"/>
    </row>
    <row r="147" spans="3:3" x14ac:dyDescent="0.25">
      <c r="C147" s="69"/>
    </row>
    <row r="148" spans="3:3" x14ac:dyDescent="0.25">
      <c r="C148" s="69"/>
    </row>
    <row r="149" spans="3:3" x14ac:dyDescent="0.25">
      <c r="C149" s="69"/>
    </row>
    <row r="150" spans="3:3" x14ac:dyDescent="0.25">
      <c r="C150" s="69"/>
    </row>
    <row r="151" spans="3:3" x14ac:dyDescent="0.25">
      <c r="C151" s="69"/>
    </row>
    <row r="152" spans="3:3" x14ac:dyDescent="0.25">
      <c r="C152" s="69"/>
    </row>
    <row r="153" spans="3:3" x14ac:dyDescent="0.25">
      <c r="C153" s="69"/>
    </row>
    <row r="154" spans="3:3" x14ac:dyDescent="0.25">
      <c r="C154" s="69"/>
    </row>
    <row r="155" spans="3:3" x14ac:dyDescent="0.25">
      <c r="C155" s="69"/>
    </row>
    <row r="156" spans="3:3" x14ac:dyDescent="0.25">
      <c r="C156" s="69"/>
    </row>
    <row r="157" spans="3:3" x14ac:dyDescent="0.25">
      <c r="C157" s="69"/>
    </row>
    <row r="158" spans="3:3" x14ac:dyDescent="0.25">
      <c r="C158" s="69"/>
    </row>
    <row r="159" spans="3:3" x14ac:dyDescent="0.25">
      <c r="C159" s="69"/>
    </row>
    <row r="160" spans="3:3" x14ac:dyDescent="0.25">
      <c r="C160" s="69"/>
    </row>
    <row r="161" spans="3:3" x14ac:dyDescent="0.25">
      <c r="C161" s="69"/>
    </row>
    <row r="162" spans="3:3" x14ac:dyDescent="0.25">
      <c r="C162" s="69"/>
    </row>
    <row r="163" spans="3:3" x14ac:dyDescent="0.25">
      <c r="C163" s="69"/>
    </row>
    <row r="164" spans="3:3" x14ac:dyDescent="0.25">
      <c r="C164" s="69"/>
    </row>
    <row r="165" spans="3:3" x14ac:dyDescent="0.25">
      <c r="C165" s="69"/>
    </row>
    <row r="166" spans="3:3" x14ac:dyDescent="0.25">
      <c r="C166" s="69"/>
    </row>
    <row r="167" spans="3:3" x14ac:dyDescent="0.25">
      <c r="C167" s="69"/>
    </row>
    <row r="168" spans="3:3" x14ac:dyDescent="0.25">
      <c r="C168" s="69"/>
    </row>
    <row r="169" spans="3:3" x14ac:dyDescent="0.25">
      <c r="C169" s="69"/>
    </row>
    <row r="170" spans="3:3" x14ac:dyDescent="0.25">
      <c r="C170" s="69"/>
    </row>
    <row r="171" spans="3:3" x14ac:dyDescent="0.25">
      <c r="C171" s="69"/>
    </row>
    <row r="172" spans="3:3" x14ac:dyDescent="0.25">
      <c r="C172" s="69"/>
    </row>
    <row r="173" spans="3:3" x14ac:dyDescent="0.25">
      <c r="C173" s="69"/>
    </row>
    <row r="174" spans="3:3" x14ac:dyDescent="0.25">
      <c r="C174" s="69"/>
    </row>
    <row r="175" spans="3:3" x14ac:dyDescent="0.25">
      <c r="C175" s="69"/>
    </row>
    <row r="176" spans="3:3" x14ac:dyDescent="0.25">
      <c r="C176" s="69"/>
    </row>
    <row r="177" spans="3:3" x14ac:dyDescent="0.25">
      <c r="C177" s="69"/>
    </row>
    <row r="178" spans="3:3" x14ac:dyDescent="0.25">
      <c r="C178" s="69"/>
    </row>
    <row r="179" spans="3:3" x14ac:dyDescent="0.25">
      <c r="C179" s="69"/>
    </row>
    <row r="180" spans="3:3" x14ac:dyDescent="0.25">
      <c r="C180" s="69"/>
    </row>
    <row r="181" spans="3:3" x14ac:dyDescent="0.25">
      <c r="C181" s="69"/>
    </row>
    <row r="182" spans="3:3" x14ac:dyDescent="0.25">
      <c r="C182" s="69"/>
    </row>
    <row r="183" spans="3:3" x14ac:dyDescent="0.25">
      <c r="C183" s="69"/>
    </row>
    <row r="184" spans="3:3" x14ac:dyDescent="0.25">
      <c r="C184" s="69"/>
    </row>
    <row r="185" spans="3:3" x14ac:dyDescent="0.25">
      <c r="C185" s="69"/>
    </row>
    <row r="186" spans="3:3" x14ac:dyDescent="0.25">
      <c r="C186" s="69"/>
    </row>
  </sheetData>
  <mergeCells count="4">
    <mergeCell ref="B35:C35"/>
    <mergeCell ref="B39:C39"/>
    <mergeCell ref="B5:C5"/>
    <mergeCell ref="B2:L2"/>
  </mergeCells>
  <pageMargins left="0.7" right="0.7" top="0.78740157499999996" bottom="0.78740157499999996" header="0.3" footer="0.3"/>
  <pageSetup paperSize="9" scale="66" orientation="landscape" r:id="rId1"/>
  <headerFooter>
    <oddHeader>&amp;CSoupis prací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L9"/>
  <sheetViews>
    <sheetView showWhiteSpace="0" view="pageBreakPreview" zoomScaleNormal="100" zoomScaleSheetLayoutView="100" workbookViewId="0">
      <selection activeCell="G5" sqref="G5"/>
    </sheetView>
  </sheetViews>
  <sheetFormatPr defaultRowHeight="15" x14ac:dyDescent="0.25"/>
  <cols>
    <col min="1" max="1" width="1.42578125" style="171" customWidth="1"/>
    <col min="2" max="2" width="7.5703125" style="171" customWidth="1"/>
    <col min="3" max="3" width="52" style="171" customWidth="1"/>
    <col min="4" max="4" width="15.5703125" style="171" customWidth="1"/>
    <col min="5" max="5" width="9.5703125" style="171" customWidth="1"/>
    <col min="6" max="6" width="13.28515625" style="172" customWidth="1"/>
    <col min="7" max="7" width="15.5703125" style="172" customWidth="1"/>
    <col min="8" max="8" width="13.42578125" style="172" customWidth="1"/>
    <col min="9" max="9" width="14.140625" style="216" customWidth="1"/>
    <col min="10" max="10" width="15.5703125" style="172" customWidth="1"/>
    <col min="11" max="11" width="9.140625" style="171"/>
    <col min="12" max="12" width="13.42578125" style="171" customWidth="1"/>
    <col min="13" max="16384" width="9.140625" style="171"/>
  </cols>
  <sheetData>
    <row r="2" spans="2:12" ht="21" x14ac:dyDescent="0.25">
      <c r="B2" s="419" t="s">
        <v>196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9.5" thickBot="1" x14ac:dyDescent="0.3">
      <c r="B3" s="126"/>
      <c r="C3" s="5"/>
      <c r="D3" s="6"/>
      <c r="E3" s="6"/>
      <c r="F3" s="7"/>
      <c r="G3" s="7"/>
      <c r="H3" s="7"/>
      <c r="I3" s="217"/>
      <c r="J3" s="51"/>
    </row>
    <row r="4" spans="2:12" s="3" customFormat="1" ht="36.75" thickBot="1" x14ac:dyDescent="0.3">
      <c r="B4" s="193" t="s">
        <v>0</v>
      </c>
      <c r="C4" s="194" t="s">
        <v>1</v>
      </c>
      <c r="D4" s="195" t="s">
        <v>5</v>
      </c>
      <c r="E4" s="195" t="s">
        <v>2</v>
      </c>
      <c r="F4" s="196" t="s">
        <v>6</v>
      </c>
      <c r="G4" s="197" t="s">
        <v>136</v>
      </c>
      <c r="H4" s="197" t="s">
        <v>7</v>
      </c>
      <c r="I4" s="225" t="s">
        <v>137</v>
      </c>
      <c r="J4" s="198" t="s">
        <v>143</v>
      </c>
      <c r="K4" s="358" t="s">
        <v>445</v>
      </c>
      <c r="L4" s="133" t="s">
        <v>441</v>
      </c>
    </row>
    <row r="5" spans="2:12" s="3" customFormat="1" ht="30" x14ac:dyDescent="0.25">
      <c r="B5" s="205">
        <v>181</v>
      </c>
      <c r="C5" s="206" t="s">
        <v>100</v>
      </c>
      <c r="D5" s="207" t="s">
        <v>101</v>
      </c>
      <c r="E5" s="98" t="s">
        <v>21</v>
      </c>
      <c r="F5" s="99">
        <v>1</v>
      </c>
      <c r="G5" s="100">
        <f>F5*J5</f>
        <v>2</v>
      </c>
      <c r="H5" s="312"/>
      <c r="I5" s="223">
        <f>G5*H5</f>
        <v>0</v>
      </c>
      <c r="J5" s="259">
        <v>2</v>
      </c>
      <c r="K5" s="282">
        <v>2</v>
      </c>
      <c r="L5" s="306">
        <f>K5*H5</f>
        <v>0</v>
      </c>
    </row>
    <row r="6" spans="2:12" s="3" customFormat="1" ht="30" x14ac:dyDescent="0.25">
      <c r="B6" s="134">
        <v>182</v>
      </c>
      <c r="C6" s="135" t="s">
        <v>382</v>
      </c>
      <c r="D6" s="136" t="s">
        <v>383</v>
      </c>
      <c r="E6" s="1" t="s">
        <v>14</v>
      </c>
      <c r="F6" s="19">
        <v>1</v>
      </c>
      <c r="G6" s="17">
        <f t="shared" ref="G6:G7" si="0">F6*J6</f>
        <v>1</v>
      </c>
      <c r="H6" s="305"/>
      <c r="I6" s="85">
        <f t="shared" ref="I6" si="1">G6*H6</f>
        <v>0</v>
      </c>
      <c r="J6" s="95">
        <v>1</v>
      </c>
      <c r="K6" s="281">
        <v>1</v>
      </c>
      <c r="L6" s="307">
        <f t="shared" ref="L6:L7" si="2">K6*H6</f>
        <v>0</v>
      </c>
    </row>
    <row r="7" spans="2:12" s="3" customFormat="1" x14ac:dyDescent="0.25">
      <c r="B7" s="134">
        <v>183</v>
      </c>
      <c r="C7" s="135" t="s">
        <v>248</v>
      </c>
      <c r="D7" s="136" t="s">
        <v>249</v>
      </c>
      <c r="E7" s="1" t="s">
        <v>14</v>
      </c>
      <c r="F7" s="19">
        <v>1</v>
      </c>
      <c r="G7" s="19">
        <f t="shared" si="0"/>
        <v>1</v>
      </c>
      <c r="H7" s="305"/>
      <c r="I7" s="85">
        <f t="shared" ref="I7" si="3">G7*H7</f>
        <v>0</v>
      </c>
      <c r="J7" s="95">
        <v>1</v>
      </c>
      <c r="K7" s="281">
        <v>3</v>
      </c>
      <c r="L7" s="308">
        <f t="shared" si="2"/>
        <v>0</v>
      </c>
    </row>
    <row r="8" spans="2:12" ht="15.75" thickBot="1" x14ac:dyDescent="0.3">
      <c r="K8" s="215"/>
      <c r="L8"/>
    </row>
    <row r="9" spans="2:12" s="3" customFormat="1" ht="16.5" thickBot="1" x14ac:dyDescent="0.3">
      <c r="B9" s="57" t="s">
        <v>254</v>
      </c>
      <c r="C9" s="38" t="s">
        <v>107</v>
      </c>
      <c r="D9" s="39"/>
      <c r="E9" s="40"/>
      <c r="F9" s="40"/>
      <c r="G9" s="40"/>
      <c r="H9" s="58"/>
      <c r="I9" s="212">
        <f>SUM(I5:I7)</f>
        <v>0</v>
      </c>
      <c r="J9" s="59"/>
      <c r="K9" s="232"/>
      <c r="L9" s="232">
        <f>SUM(L5:L7)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73" orientation="landscape" r:id="rId1"/>
  <headerFooter>
    <oddHeader>&amp;CSoupis prací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49"/>
  <sheetViews>
    <sheetView view="pageBreakPreview" zoomScaleNormal="100" zoomScaleSheetLayoutView="100" workbookViewId="0">
      <selection activeCell="I5" sqref="I5"/>
    </sheetView>
  </sheetViews>
  <sheetFormatPr defaultColWidth="9.140625" defaultRowHeight="15" x14ac:dyDescent="0.25"/>
  <cols>
    <col min="1" max="1" width="2.42578125" style="3" customWidth="1"/>
    <col min="2" max="2" width="6.42578125" style="7" customWidth="1"/>
    <col min="3" max="3" width="60.5703125" style="72" customWidth="1"/>
    <col min="4" max="4" width="16.85546875" style="6" customWidth="1"/>
    <col min="5" max="5" width="9.5703125" style="6" customWidth="1"/>
    <col min="6" max="6" width="12.7109375" style="6" customWidth="1"/>
    <col min="7" max="7" width="15.5703125" style="6" customWidth="1"/>
    <col min="8" max="8" width="12.85546875" style="217" customWidth="1"/>
    <col min="9" max="9" width="16.7109375" style="217" customWidth="1"/>
    <col min="10" max="10" width="15.5703125" style="51" customWidth="1"/>
    <col min="11" max="11" width="11.28515625" style="3" customWidth="1"/>
    <col min="12" max="12" width="14.42578125" style="3" customWidth="1"/>
    <col min="13" max="16384" width="9.140625" style="3"/>
  </cols>
  <sheetData>
    <row r="1" spans="2:12" s="63" customFormat="1" ht="24.75" customHeight="1" x14ac:dyDescent="0.25">
      <c r="B1" s="60"/>
      <c r="C1" s="69"/>
      <c r="D1" s="62"/>
      <c r="E1" s="62"/>
      <c r="F1" s="62"/>
      <c r="G1" s="62"/>
      <c r="H1" s="228"/>
      <c r="I1" s="228"/>
      <c r="J1" s="70"/>
    </row>
    <row r="2" spans="2:12" s="171" customFormat="1" ht="21" x14ac:dyDescent="0.25">
      <c r="B2" s="419" t="s">
        <v>205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5.75" thickBot="1" x14ac:dyDescent="0.3">
      <c r="B3" s="191"/>
      <c r="C3" s="41"/>
      <c r="E3" s="192"/>
      <c r="F3" s="192"/>
      <c r="G3" s="7"/>
    </row>
    <row r="4" spans="2:12" ht="36.75" thickBot="1" x14ac:dyDescent="0.3">
      <c r="B4" s="193" t="s">
        <v>0</v>
      </c>
      <c r="C4" s="194" t="s">
        <v>1</v>
      </c>
      <c r="D4" s="195" t="s">
        <v>5</v>
      </c>
      <c r="E4" s="195" t="s">
        <v>2</v>
      </c>
      <c r="F4" s="196" t="s">
        <v>6</v>
      </c>
      <c r="G4" s="197" t="s">
        <v>136</v>
      </c>
      <c r="H4" s="247" t="s">
        <v>7</v>
      </c>
      <c r="I4" s="225" t="s">
        <v>137</v>
      </c>
      <c r="J4" s="198" t="s">
        <v>143</v>
      </c>
      <c r="K4" s="158" t="s">
        <v>445</v>
      </c>
      <c r="L4" s="133" t="s">
        <v>441</v>
      </c>
    </row>
    <row r="5" spans="2:12" ht="64.5" customHeight="1" x14ac:dyDescent="0.25">
      <c r="B5" s="96">
        <v>184</v>
      </c>
      <c r="C5" s="208" t="s">
        <v>19</v>
      </c>
      <c r="D5" s="103" t="s">
        <v>145</v>
      </c>
      <c r="E5" s="98" t="s">
        <v>14</v>
      </c>
      <c r="F5" s="99">
        <v>206</v>
      </c>
      <c r="G5" s="100">
        <f>F5*J5</f>
        <v>824</v>
      </c>
      <c r="H5" s="312"/>
      <c r="I5" s="223">
        <f t="shared" ref="I5:I46" si="0">G5*H5</f>
        <v>0</v>
      </c>
      <c r="J5" s="101">
        <v>4</v>
      </c>
      <c r="K5" s="213">
        <f>G5*3</f>
        <v>2472</v>
      </c>
      <c r="L5" s="303">
        <f>K5*H5</f>
        <v>0</v>
      </c>
    </row>
    <row r="6" spans="2:12" x14ac:dyDescent="0.25">
      <c r="B6" s="102">
        <v>185</v>
      </c>
      <c r="C6" s="186" t="s">
        <v>20</v>
      </c>
      <c r="D6" s="10" t="s">
        <v>145</v>
      </c>
      <c r="E6" s="1" t="s">
        <v>21</v>
      </c>
      <c r="F6" s="19">
        <v>1</v>
      </c>
      <c r="G6" s="17">
        <f t="shared" ref="G6:G46" si="1">F6*J6</f>
        <v>4</v>
      </c>
      <c r="H6" s="305"/>
      <c r="I6" s="85">
        <f t="shared" si="0"/>
        <v>0</v>
      </c>
      <c r="J6" s="47">
        <v>4</v>
      </c>
      <c r="K6" s="213">
        <f t="shared" ref="K6:K46" si="2">G6*3</f>
        <v>12</v>
      </c>
      <c r="L6" s="303">
        <f t="shared" ref="L6:L46" si="3">K6*H6</f>
        <v>0</v>
      </c>
    </row>
    <row r="7" spans="2:12" ht="45" x14ac:dyDescent="0.25">
      <c r="B7" s="102">
        <v>186</v>
      </c>
      <c r="C7" s="186" t="s">
        <v>197</v>
      </c>
      <c r="D7" s="10" t="s">
        <v>55</v>
      </c>
      <c r="E7" s="1" t="s">
        <v>14</v>
      </c>
      <c r="F7" s="19">
        <v>417</v>
      </c>
      <c r="G7" s="17">
        <f t="shared" si="1"/>
        <v>1668</v>
      </c>
      <c r="H7" s="305"/>
      <c r="I7" s="85">
        <f t="shared" si="0"/>
        <v>0</v>
      </c>
      <c r="J7" s="47">
        <v>4</v>
      </c>
      <c r="K7" s="213">
        <f t="shared" si="2"/>
        <v>5004</v>
      </c>
      <c r="L7" s="303">
        <f t="shared" si="3"/>
        <v>0</v>
      </c>
    </row>
    <row r="8" spans="2:12" ht="45" x14ac:dyDescent="0.25">
      <c r="B8" s="102">
        <v>187</v>
      </c>
      <c r="C8" s="186" t="s">
        <v>198</v>
      </c>
      <c r="D8" s="10" t="s">
        <v>133</v>
      </c>
      <c r="E8" s="1" t="s">
        <v>14</v>
      </c>
      <c r="F8" s="19">
        <v>21</v>
      </c>
      <c r="G8" s="17">
        <f t="shared" si="1"/>
        <v>42</v>
      </c>
      <c r="H8" s="305"/>
      <c r="I8" s="85">
        <f t="shared" si="0"/>
        <v>0</v>
      </c>
      <c r="J8" s="47">
        <v>2</v>
      </c>
      <c r="K8" s="213">
        <f t="shared" si="2"/>
        <v>126</v>
      </c>
      <c r="L8" s="303">
        <f t="shared" si="3"/>
        <v>0</v>
      </c>
    </row>
    <row r="9" spans="2:12" x14ac:dyDescent="0.25">
      <c r="B9" s="102">
        <v>188</v>
      </c>
      <c r="C9" s="186" t="s">
        <v>22</v>
      </c>
      <c r="D9" s="10" t="s">
        <v>15</v>
      </c>
      <c r="E9" s="1" t="s">
        <v>21</v>
      </c>
      <c r="F9" s="19">
        <v>1</v>
      </c>
      <c r="G9" s="17">
        <f t="shared" si="1"/>
        <v>1</v>
      </c>
      <c r="H9" s="305"/>
      <c r="I9" s="85">
        <f t="shared" si="0"/>
        <v>0</v>
      </c>
      <c r="J9" s="47">
        <v>1</v>
      </c>
      <c r="K9" s="213">
        <f t="shared" si="2"/>
        <v>3</v>
      </c>
      <c r="L9" s="303">
        <f t="shared" si="3"/>
        <v>0</v>
      </c>
    </row>
    <row r="10" spans="2:12" ht="45" x14ac:dyDescent="0.25">
      <c r="B10" s="102">
        <v>189</v>
      </c>
      <c r="C10" s="186" t="s">
        <v>23</v>
      </c>
      <c r="D10" s="10" t="s">
        <v>55</v>
      </c>
      <c r="E10" s="1" t="s">
        <v>21</v>
      </c>
      <c r="F10" s="19">
        <v>1</v>
      </c>
      <c r="G10" s="17">
        <f t="shared" si="1"/>
        <v>4</v>
      </c>
      <c r="H10" s="305"/>
      <c r="I10" s="85">
        <f t="shared" si="0"/>
        <v>0</v>
      </c>
      <c r="J10" s="47">
        <v>4</v>
      </c>
      <c r="K10" s="213">
        <f t="shared" si="2"/>
        <v>12</v>
      </c>
      <c r="L10" s="303">
        <f t="shared" si="3"/>
        <v>0</v>
      </c>
    </row>
    <row r="11" spans="2:12" ht="30" x14ac:dyDescent="0.25">
      <c r="B11" s="102">
        <v>190</v>
      </c>
      <c r="C11" s="186" t="s">
        <v>199</v>
      </c>
      <c r="D11" s="10" t="s">
        <v>145</v>
      </c>
      <c r="E11" s="1" t="s">
        <v>21</v>
      </c>
      <c r="F11" s="19">
        <v>1</v>
      </c>
      <c r="G11" s="17">
        <f t="shared" si="1"/>
        <v>4</v>
      </c>
      <c r="H11" s="305"/>
      <c r="I11" s="85">
        <f>G11*H11</f>
        <v>0</v>
      </c>
      <c r="J11" s="47">
        <v>4</v>
      </c>
      <c r="K11" s="213">
        <f t="shared" si="2"/>
        <v>12</v>
      </c>
      <c r="L11" s="303">
        <f t="shared" si="3"/>
        <v>0</v>
      </c>
    </row>
    <row r="12" spans="2:12" x14ac:dyDescent="0.25">
      <c r="B12" s="102">
        <v>191</v>
      </c>
      <c r="C12" s="186" t="s">
        <v>24</v>
      </c>
      <c r="D12" s="10" t="s">
        <v>15</v>
      </c>
      <c r="E12" s="1" t="s">
        <v>21</v>
      </c>
      <c r="F12" s="19">
        <v>1</v>
      </c>
      <c r="G12" s="17">
        <f t="shared" si="1"/>
        <v>1</v>
      </c>
      <c r="H12" s="305"/>
      <c r="I12" s="85">
        <f t="shared" si="0"/>
        <v>0</v>
      </c>
      <c r="J12" s="47">
        <v>1</v>
      </c>
      <c r="K12" s="213">
        <f t="shared" si="2"/>
        <v>3</v>
      </c>
      <c r="L12" s="303">
        <f t="shared" si="3"/>
        <v>0</v>
      </c>
    </row>
    <row r="13" spans="2:12" x14ac:dyDescent="0.25">
      <c r="B13" s="102">
        <v>192</v>
      </c>
      <c r="C13" s="186" t="s">
        <v>25</v>
      </c>
      <c r="D13" s="10" t="s">
        <v>15</v>
      </c>
      <c r="E13" s="1" t="s">
        <v>21</v>
      </c>
      <c r="F13" s="19">
        <v>1</v>
      </c>
      <c r="G13" s="17">
        <f t="shared" si="1"/>
        <v>1</v>
      </c>
      <c r="H13" s="305"/>
      <c r="I13" s="85">
        <f t="shared" si="0"/>
        <v>0</v>
      </c>
      <c r="J13" s="47">
        <v>1</v>
      </c>
      <c r="K13" s="213">
        <f t="shared" si="2"/>
        <v>3</v>
      </c>
      <c r="L13" s="303">
        <f t="shared" si="3"/>
        <v>0</v>
      </c>
    </row>
    <row r="14" spans="2:12" x14ac:dyDescent="0.25">
      <c r="B14" s="102">
        <v>193</v>
      </c>
      <c r="C14" s="186" t="s">
        <v>26</v>
      </c>
      <c r="D14" s="10" t="s">
        <v>15</v>
      </c>
      <c r="E14" s="1" t="s">
        <v>21</v>
      </c>
      <c r="F14" s="19">
        <v>1</v>
      </c>
      <c r="G14" s="17">
        <f t="shared" si="1"/>
        <v>1</v>
      </c>
      <c r="H14" s="305"/>
      <c r="I14" s="85">
        <f t="shared" si="0"/>
        <v>0</v>
      </c>
      <c r="J14" s="47">
        <v>1</v>
      </c>
      <c r="K14" s="213">
        <f t="shared" si="2"/>
        <v>3</v>
      </c>
      <c r="L14" s="303">
        <f t="shared" si="3"/>
        <v>0</v>
      </c>
    </row>
    <row r="15" spans="2:12" ht="30" x14ac:dyDescent="0.25">
      <c r="B15" s="102">
        <v>194</v>
      </c>
      <c r="C15" s="186" t="s">
        <v>27</v>
      </c>
      <c r="D15" s="10" t="s">
        <v>30</v>
      </c>
      <c r="E15" s="1" t="s">
        <v>12</v>
      </c>
      <c r="F15" s="19">
        <v>16</v>
      </c>
      <c r="G15" s="17">
        <f t="shared" si="1"/>
        <v>16</v>
      </c>
      <c r="H15" s="305"/>
      <c r="I15" s="85">
        <f t="shared" si="0"/>
        <v>0</v>
      </c>
      <c r="J15" s="47">
        <v>1</v>
      </c>
      <c r="K15" s="213">
        <f t="shared" si="2"/>
        <v>48</v>
      </c>
      <c r="L15" s="303">
        <f t="shared" si="3"/>
        <v>0</v>
      </c>
    </row>
    <row r="16" spans="2:12" ht="30" x14ac:dyDescent="0.25">
      <c r="B16" s="102">
        <v>195</v>
      </c>
      <c r="C16" s="186" t="s">
        <v>29</v>
      </c>
      <c r="D16" s="10" t="s">
        <v>30</v>
      </c>
      <c r="E16" s="1" t="s">
        <v>21</v>
      </c>
      <c r="F16" s="19">
        <v>1</v>
      </c>
      <c r="G16" s="17">
        <f t="shared" si="1"/>
        <v>1</v>
      </c>
      <c r="H16" s="305"/>
      <c r="I16" s="85">
        <f t="shared" si="0"/>
        <v>0</v>
      </c>
      <c r="J16" s="47">
        <v>1</v>
      </c>
      <c r="K16" s="213">
        <f t="shared" si="2"/>
        <v>3</v>
      </c>
      <c r="L16" s="303">
        <f t="shared" si="3"/>
        <v>0</v>
      </c>
    </row>
    <row r="17" spans="2:12" ht="30" x14ac:dyDescent="0.25">
      <c r="B17" s="102">
        <v>196</v>
      </c>
      <c r="C17" s="186" t="s">
        <v>200</v>
      </c>
      <c r="D17" s="10" t="s">
        <v>28</v>
      </c>
      <c r="E17" s="1" t="s">
        <v>14</v>
      </c>
      <c r="F17" s="19">
        <v>101</v>
      </c>
      <c r="G17" s="17">
        <f t="shared" si="1"/>
        <v>202</v>
      </c>
      <c r="H17" s="305"/>
      <c r="I17" s="85">
        <f t="shared" si="0"/>
        <v>0</v>
      </c>
      <c r="J17" s="47">
        <v>2</v>
      </c>
      <c r="K17" s="213">
        <f t="shared" si="2"/>
        <v>606</v>
      </c>
      <c r="L17" s="303">
        <f t="shared" si="3"/>
        <v>0</v>
      </c>
    </row>
    <row r="18" spans="2:12" x14ac:dyDescent="0.25">
      <c r="B18" s="102">
        <v>197</v>
      </c>
      <c r="C18" s="186" t="s">
        <v>415</v>
      </c>
      <c r="D18" s="10" t="s">
        <v>15</v>
      </c>
      <c r="E18" s="1" t="s">
        <v>21</v>
      </c>
      <c r="F18" s="19">
        <v>1</v>
      </c>
      <c r="G18" s="17">
        <f t="shared" si="1"/>
        <v>1</v>
      </c>
      <c r="H18" s="305"/>
      <c r="I18" s="85">
        <f t="shared" si="0"/>
        <v>0</v>
      </c>
      <c r="J18" s="47">
        <v>1</v>
      </c>
      <c r="K18" s="213">
        <f t="shared" si="2"/>
        <v>3</v>
      </c>
      <c r="L18" s="303">
        <f t="shared" si="3"/>
        <v>0</v>
      </c>
    </row>
    <row r="19" spans="2:12" ht="30" x14ac:dyDescent="0.25">
      <c r="B19" s="102">
        <v>198</v>
      </c>
      <c r="C19" s="186" t="s">
        <v>33</v>
      </c>
      <c r="D19" s="10" t="s">
        <v>30</v>
      </c>
      <c r="E19" s="1" t="s">
        <v>21</v>
      </c>
      <c r="F19" s="19">
        <v>1</v>
      </c>
      <c r="G19" s="17">
        <f t="shared" si="1"/>
        <v>1</v>
      </c>
      <c r="H19" s="305"/>
      <c r="I19" s="85">
        <f t="shared" si="0"/>
        <v>0</v>
      </c>
      <c r="J19" s="47">
        <v>1</v>
      </c>
      <c r="K19" s="213">
        <f t="shared" si="2"/>
        <v>3</v>
      </c>
      <c r="L19" s="303">
        <f t="shared" si="3"/>
        <v>0</v>
      </c>
    </row>
    <row r="20" spans="2:12" x14ac:dyDescent="0.25">
      <c r="B20" s="102">
        <v>199</v>
      </c>
      <c r="C20" s="50" t="s">
        <v>201</v>
      </c>
      <c r="D20" s="10" t="s">
        <v>135</v>
      </c>
      <c r="E20" s="1" t="s">
        <v>14</v>
      </c>
      <c r="F20" s="19">
        <v>10</v>
      </c>
      <c r="G20" s="17">
        <f t="shared" si="1"/>
        <v>20</v>
      </c>
      <c r="H20" s="305"/>
      <c r="I20" s="85">
        <f t="shared" si="0"/>
        <v>0</v>
      </c>
      <c r="J20" s="47">
        <v>2</v>
      </c>
      <c r="K20" s="213">
        <f t="shared" si="2"/>
        <v>60</v>
      </c>
      <c r="L20" s="303">
        <f t="shared" si="3"/>
        <v>0</v>
      </c>
    </row>
    <row r="21" spans="2:12" ht="30" x14ac:dyDescent="0.25">
      <c r="B21" s="102">
        <v>200</v>
      </c>
      <c r="C21" s="50" t="s">
        <v>149</v>
      </c>
      <c r="D21" s="10" t="s">
        <v>30</v>
      </c>
      <c r="E21" s="1" t="s">
        <v>35</v>
      </c>
      <c r="F21" s="19">
        <v>56</v>
      </c>
      <c r="G21" s="17">
        <f>F21*J21</f>
        <v>56</v>
      </c>
      <c r="H21" s="305"/>
      <c r="I21" s="85">
        <f>G21*H21</f>
        <v>0</v>
      </c>
      <c r="J21" s="47">
        <v>1</v>
      </c>
      <c r="K21" s="213">
        <f t="shared" si="2"/>
        <v>168</v>
      </c>
      <c r="L21" s="303">
        <f t="shared" si="3"/>
        <v>0</v>
      </c>
    </row>
    <row r="22" spans="2:12" ht="45" x14ac:dyDescent="0.25">
      <c r="B22" s="102">
        <v>201</v>
      </c>
      <c r="C22" s="50" t="s">
        <v>36</v>
      </c>
      <c r="D22" s="10" t="s">
        <v>15</v>
      </c>
      <c r="E22" s="1" t="s">
        <v>12</v>
      </c>
      <c r="F22" s="19">
        <v>8</v>
      </c>
      <c r="G22" s="17">
        <f t="shared" si="1"/>
        <v>8</v>
      </c>
      <c r="H22" s="305"/>
      <c r="I22" s="85">
        <f t="shared" si="0"/>
        <v>0</v>
      </c>
      <c r="J22" s="47">
        <v>1</v>
      </c>
      <c r="K22" s="213">
        <f t="shared" si="2"/>
        <v>24</v>
      </c>
      <c r="L22" s="303">
        <f t="shared" si="3"/>
        <v>0</v>
      </c>
    </row>
    <row r="23" spans="2:12" x14ac:dyDescent="0.25">
      <c r="B23" s="102">
        <v>202</v>
      </c>
      <c r="C23" s="186" t="s">
        <v>37</v>
      </c>
      <c r="D23" s="10" t="s">
        <v>15</v>
      </c>
      <c r="E23" s="1" t="s">
        <v>12</v>
      </c>
      <c r="F23" s="19">
        <v>4</v>
      </c>
      <c r="G23" s="17">
        <f>F23*J23</f>
        <v>4</v>
      </c>
      <c r="H23" s="305"/>
      <c r="I23" s="85">
        <f t="shared" si="0"/>
        <v>0</v>
      </c>
      <c r="J23" s="47">
        <v>1</v>
      </c>
      <c r="K23" s="213">
        <f t="shared" si="2"/>
        <v>12</v>
      </c>
      <c r="L23" s="303">
        <f t="shared" si="3"/>
        <v>0</v>
      </c>
    </row>
    <row r="24" spans="2:12" ht="30" x14ac:dyDescent="0.25">
      <c r="B24" s="102">
        <v>203</v>
      </c>
      <c r="C24" s="186" t="s">
        <v>96</v>
      </c>
      <c r="D24" s="10" t="s">
        <v>28</v>
      </c>
      <c r="E24" s="1" t="s">
        <v>21</v>
      </c>
      <c r="F24" s="19">
        <v>1</v>
      </c>
      <c r="G24" s="17">
        <f t="shared" si="1"/>
        <v>2</v>
      </c>
      <c r="H24" s="305"/>
      <c r="I24" s="85">
        <f t="shared" si="0"/>
        <v>0</v>
      </c>
      <c r="J24" s="47">
        <v>2</v>
      </c>
      <c r="K24" s="213">
        <f t="shared" si="2"/>
        <v>6</v>
      </c>
      <c r="L24" s="303">
        <f t="shared" si="3"/>
        <v>0</v>
      </c>
    </row>
    <row r="25" spans="2:12" x14ac:dyDescent="0.25">
      <c r="B25" s="102">
        <v>204</v>
      </c>
      <c r="C25" s="186" t="s">
        <v>97</v>
      </c>
      <c r="D25" s="10" t="s">
        <v>15</v>
      </c>
      <c r="E25" s="1" t="s">
        <v>21</v>
      </c>
      <c r="F25" s="19">
        <v>1</v>
      </c>
      <c r="G25" s="17">
        <f t="shared" si="1"/>
        <v>1</v>
      </c>
      <c r="H25" s="305"/>
      <c r="I25" s="85">
        <f t="shared" si="0"/>
        <v>0</v>
      </c>
      <c r="J25" s="47">
        <v>1</v>
      </c>
      <c r="K25" s="213">
        <f t="shared" si="2"/>
        <v>3</v>
      </c>
      <c r="L25" s="303">
        <f t="shared" si="3"/>
        <v>0</v>
      </c>
    </row>
    <row r="26" spans="2:12" ht="45" x14ac:dyDescent="0.25">
      <c r="B26" s="102">
        <v>205</v>
      </c>
      <c r="C26" s="186" t="s">
        <v>132</v>
      </c>
      <c r="D26" s="10" t="s">
        <v>55</v>
      </c>
      <c r="E26" s="1" t="s">
        <v>21</v>
      </c>
      <c r="F26" s="19">
        <v>1</v>
      </c>
      <c r="G26" s="17">
        <f t="shared" si="1"/>
        <v>4</v>
      </c>
      <c r="H26" s="305"/>
      <c r="I26" s="85">
        <f t="shared" si="0"/>
        <v>0</v>
      </c>
      <c r="J26" s="47">
        <v>4</v>
      </c>
      <c r="K26" s="213">
        <f t="shared" si="2"/>
        <v>12</v>
      </c>
      <c r="L26" s="303">
        <f t="shared" si="3"/>
        <v>0</v>
      </c>
    </row>
    <row r="27" spans="2:12" ht="45" x14ac:dyDescent="0.25">
      <c r="B27" s="102">
        <v>206</v>
      </c>
      <c r="C27" s="186" t="s">
        <v>38</v>
      </c>
      <c r="D27" s="10" t="s">
        <v>133</v>
      </c>
      <c r="E27" s="1" t="s">
        <v>21</v>
      </c>
      <c r="F27" s="19">
        <v>1</v>
      </c>
      <c r="G27" s="17">
        <f t="shared" si="1"/>
        <v>2</v>
      </c>
      <c r="H27" s="305"/>
      <c r="I27" s="85">
        <f t="shared" si="0"/>
        <v>0</v>
      </c>
      <c r="J27" s="47">
        <v>2</v>
      </c>
      <c r="K27" s="213">
        <f t="shared" si="2"/>
        <v>6</v>
      </c>
      <c r="L27" s="303">
        <f t="shared" si="3"/>
        <v>0</v>
      </c>
    </row>
    <row r="28" spans="2:12" x14ac:dyDescent="0.25">
      <c r="B28" s="102">
        <v>207</v>
      </c>
      <c r="C28" s="186" t="s">
        <v>39</v>
      </c>
      <c r="D28" s="10" t="s">
        <v>15</v>
      </c>
      <c r="E28" s="1" t="s">
        <v>14</v>
      </c>
      <c r="F28" s="19">
        <v>1013</v>
      </c>
      <c r="G28" s="17">
        <f t="shared" si="1"/>
        <v>1013</v>
      </c>
      <c r="H28" s="305"/>
      <c r="I28" s="85">
        <f t="shared" si="0"/>
        <v>0</v>
      </c>
      <c r="J28" s="47">
        <v>1</v>
      </c>
      <c r="K28" s="213">
        <f t="shared" si="2"/>
        <v>3039</v>
      </c>
      <c r="L28" s="303">
        <f t="shared" si="3"/>
        <v>0</v>
      </c>
    </row>
    <row r="29" spans="2:12" ht="45" x14ac:dyDescent="0.25">
      <c r="B29" s="102">
        <v>208</v>
      </c>
      <c r="C29" s="186" t="s">
        <v>202</v>
      </c>
      <c r="D29" s="10" t="s">
        <v>203</v>
      </c>
      <c r="E29" s="1" t="s">
        <v>14</v>
      </c>
      <c r="F29" s="19">
        <v>82</v>
      </c>
      <c r="G29" s="17">
        <f t="shared" si="1"/>
        <v>164</v>
      </c>
      <c r="H29" s="305"/>
      <c r="I29" s="85">
        <f t="shared" si="0"/>
        <v>0</v>
      </c>
      <c r="J29" s="47">
        <v>2</v>
      </c>
      <c r="K29" s="213">
        <f t="shared" si="2"/>
        <v>492</v>
      </c>
      <c r="L29" s="303">
        <f t="shared" si="3"/>
        <v>0</v>
      </c>
    </row>
    <row r="30" spans="2:12" ht="15" customHeight="1" x14ac:dyDescent="0.25">
      <c r="B30" s="102">
        <v>209</v>
      </c>
      <c r="C30" s="186" t="s">
        <v>204</v>
      </c>
      <c r="D30" s="10" t="s">
        <v>15</v>
      </c>
      <c r="E30" s="1" t="s">
        <v>21</v>
      </c>
      <c r="F30" s="19">
        <v>1</v>
      </c>
      <c r="G30" s="17">
        <f t="shared" si="1"/>
        <v>1</v>
      </c>
      <c r="H30" s="305"/>
      <c r="I30" s="85">
        <f t="shared" si="0"/>
        <v>0</v>
      </c>
      <c r="J30" s="47">
        <v>1</v>
      </c>
      <c r="K30" s="213">
        <f t="shared" si="2"/>
        <v>3</v>
      </c>
      <c r="L30" s="303">
        <f t="shared" si="3"/>
        <v>0</v>
      </c>
    </row>
    <row r="31" spans="2:12" x14ac:dyDescent="0.25">
      <c r="B31" s="102">
        <v>210</v>
      </c>
      <c r="C31" s="71" t="s">
        <v>150</v>
      </c>
      <c r="D31" s="10" t="s">
        <v>15</v>
      </c>
      <c r="E31" s="1" t="s">
        <v>21</v>
      </c>
      <c r="F31" s="19">
        <v>1</v>
      </c>
      <c r="G31" s="17">
        <f t="shared" si="1"/>
        <v>1</v>
      </c>
      <c r="H31" s="305"/>
      <c r="I31" s="85">
        <f t="shared" si="0"/>
        <v>0</v>
      </c>
      <c r="J31" s="47">
        <v>1</v>
      </c>
      <c r="K31" s="213">
        <f t="shared" si="2"/>
        <v>3</v>
      </c>
      <c r="L31" s="303">
        <f t="shared" si="3"/>
        <v>0</v>
      </c>
    </row>
    <row r="32" spans="2:12" x14ac:dyDescent="0.25">
      <c r="B32" s="102">
        <v>211</v>
      </c>
      <c r="C32" s="71" t="s">
        <v>40</v>
      </c>
      <c r="D32" s="10" t="s">
        <v>15</v>
      </c>
      <c r="E32" s="1" t="s">
        <v>21</v>
      </c>
      <c r="F32" s="19">
        <v>1</v>
      </c>
      <c r="G32" s="17">
        <f t="shared" si="1"/>
        <v>1</v>
      </c>
      <c r="H32" s="305"/>
      <c r="I32" s="85">
        <f t="shared" si="0"/>
        <v>0</v>
      </c>
      <c r="J32" s="47">
        <v>1</v>
      </c>
      <c r="K32" s="213">
        <f t="shared" si="2"/>
        <v>3</v>
      </c>
      <c r="L32" s="303">
        <f t="shared" si="3"/>
        <v>0</v>
      </c>
    </row>
    <row r="33" spans="2:12" ht="30" x14ac:dyDescent="0.25">
      <c r="B33" s="102">
        <v>212</v>
      </c>
      <c r="C33" s="186" t="s">
        <v>373</v>
      </c>
      <c r="D33" s="10" t="s">
        <v>249</v>
      </c>
      <c r="E33" s="1" t="s">
        <v>14</v>
      </c>
      <c r="F33" s="19">
        <v>89</v>
      </c>
      <c r="G33" s="17">
        <f t="shared" si="1"/>
        <v>89</v>
      </c>
      <c r="H33" s="305"/>
      <c r="I33" s="85">
        <f t="shared" si="0"/>
        <v>0</v>
      </c>
      <c r="J33" s="47">
        <v>1</v>
      </c>
      <c r="K33" s="213">
        <f t="shared" si="2"/>
        <v>267</v>
      </c>
      <c r="L33" s="303">
        <f t="shared" si="3"/>
        <v>0</v>
      </c>
    </row>
    <row r="34" spans="2:12" ht="30" x14ac:dyDescent="0.25">
      <c r="B34" s="102">
        <v>213</v>
      </c>
      <c r="C34" s="186" t="s">
        <v>259</v>
      </c>
      <c r="D34" s="10" t="s">
        <v>249</v>
      </c>
      <c r="E34" s="1" t="s">
        <v>21</v>
      </c>
      <c r="F34" s="19">
        <v>1</v>
      </c>
      <c r="G34" s="17">
        <f t="shared" si="1"/>
        <v>1</v>
      </c>
      <c r="H34" s="305"/>
      <c r="I34" s="85">
        <f t="shared" si="0"/>
        <v>0</v>
      </c>
      <c r="J34" s="47">
        <v>1</v>
      </c>
      <c r="K34" s="213">
        <f t="shared" si="2"/>
        <v>3</v>
      </c>
      <c r="L34" s="303">
        <f t="shared" si="3"/>
        <v>0</v>
      </c>
    </row>
    <row r="35" spans="2:12" ht="30" x14ac:dyDescent="0.25">
      <c r="B35" s="102">
        <v>214</v>
      </c>
      <c r="C35" s="18" t="s">
        <v>431</v>
      </c>
      <c r="D35" s="10" t="s">
        <v>249</v>
      </c>
      <c r="E35" s="1" t="s">
        <v>21</v>
      </c>
      <c r="F35" s="19">
        <v>1</v>
      </c>
      <c r="G35" s="17">
        <f t="shared" si="1"/>
        <v>1</v>
      </c>
      <c r="H35" s="305"/>
      <c r="I35" s="85">
        <f t="shared" si="0"/>
        <v>0</v>
      </c>
      <c r="J35" s="47">
        <v>1</v>
      </c>
      <c r="K35" s="213">
        <f t="shared" si="2"/>
        <v>3</v>
      </c>
      <c r="L35" s="303">
        <f t="shared" si="3"/>
        <v>0</v>
      </c>
    </row>
    <row r="36" spans="2:12" ht="30" x14ac:dyDescent="0.25">
      <c r="B36" s="102">
        <v>215</v>
      </c>
      <c r="C36" s="186" t="s">
        <v>377</v>
      </c>
      <c r="D36" s="10" t="s">
        <v>249</v>
      </c>
      <c r="E36" s="1" t="s">
        <v>14</v>
      </c>
      <c r="F36" s="19">
        <v>35</v>
      </c>
      <c r="G36" s="17">
        <f t="shared" si="1"/>
        <v>35</v>
      </c>
      <c r="H36" s="305"/>
      <c r="I36" s="85">
        <f t="shared" si="0"/>
        <v>0</v>
      </c>
      <c r="J36" s="47">
        <v>1</v>
      </c>
      <c r="K36" s="213">
        <f t="shared" si="2"/>
        <v>105</v>
      </c>
      <c r="L36" s="303">
        <f t="shared" si="3"/>
        <v>0</v>
      </c>
    </row>
    <row r="37" spans="2:12" ht="30" x14ac:dyDescent="0.25">
      <c r="B37" s="102">
        <v>216</v>
      </c>
      <c r="C37" s="186" t="s">
        <v>435</v>
      </c>
      <c r="D37" s="10" t="s">
        <v>249</v>
      </c>
      <c r="E37" s="1" t="s">
        <v>21</v>
      </c>
      <c r="F37" s="19">
        <v>1</v>
      </c>
      <c r="G37" s="17">
        <f t="shared" si="1"/>
        <v>1</v>
      </c>
      <c r="H37" s="305"/>
      <c r="I37" s="85">
        <f t="shared" si="0"/>
        <v>0</v>
      </c>
      <c r="J37" s="47">
        <v>1</v>
      </c>
      <c r="K37" s="213">
        <f t="shared" si="2"/>
        <v>3</v>
      </c>
      <c r="L37" s="303">
        <f t="shared" si="3"/>
        <v>0</v>
      </c>
    </row>
    <row r="38" spans="2:12" ht="30" x14ac:dyDescent="0.25">
      <c r="B38" s="102">
        <v>217</v>
      </c>
      <c r="C38" s="186" t="s">
        <v>379</v>
      </c>
      <c r="D38" s="10" t="s">
        <v>249</v>
      </c>
      <c r="E38" s="1" t="s">
        <v>14</v>
      </c>
      <c r="F38" s="19">
        <v>21</v>
      </c>
      <c r="G38" s="17">
        <f t="shared" si="1"/>
        <v>21</v>
      </c>
      <c r="H38" s="305"/>
      <c r="I38" s="85">
        <f t="shared" si="0"/>
        <v>0</v>
      </c>
      <c r="J38" s="47">
        <v>1</v>
      </c>
      <c r="K38" s="213">
        <f t="shared" si="2"/>
        <v>63</v>
      </c>
      <c r="L38" s="303">
        <f t="shared" si="3"/>
        <v>0</v>
      </c>
    </row>
    <row r="39" spans="2:12" ht="30" x14ac:dyDescent="0.25">
      <c r="B39" s="102">
        <v>218</v>
      </c>
      <c r="C39" s="186" t="s">
        <v>436</v>
      </c>
      <c r="D39" s="10" t="s">
        <v>249</v>
      </c>
      <c r="E39" s="1" t="s">
        <v>21</v>
      </c>
      <c r="F39" s="19">
        <v>1</v>
      </c>
      <c r="G39" s="17">
        <f t="shared" si="1"/>
        <v>1</v>
      </c>
      <c r="H39" s="305"/>
      <c r="I39" s="85">
        <f t="shared" si="0"/>
        <v>0</v>
      </c>
      <c r="J39" s="47">
        <v>1</v>
      </c>
      <c r="K39" s="213">
        <f t="shared" si="2"/>
        <v>3</v>
      </c>
      <c r="L39" s="303">
        <f t="shared" si="3"/>
        <v>0</v>
      </c>
    </row>
    <row r="40" spans="2:12" ht="30" x14ac:dyDescent="0.25">
      <c r="B40" s="102">
        <v>219</v>
      </c>
      <c r="C40" s="186" t="s">
        <v>378</v>
      </c>
      <c r="D40" s="10" t="s">
        <v>249</v>
      </c>
      <c r="E40" s="1" t="s">
        <v>14</v>
      </c>
      <c r="F40" s="19">
        <v>32</v>
      </c>
      <c r="G40" s="17">
        <f t="shared" si="1"/>
        <v>32</v>
      </c>
      <c r="H40" s="305"/>
      <c r="I40" s="85">
        <f t="shared" si="0"/>
        <v>0</v>
      </c>
      <c r="J40" s="47">
        <v>1</v>
      </c>
      <c r="K40" s="213">
        <f t="shared" si="2"/>
        <v>96</v>
      </c>
      <c r="L40" s="303">
        <f t="shared" si="3"/>
        <v>0</v>
      </c>
    </row>
    <row r="41" spans="2:12" ht="30" x14ac:dyDescent="0.25">
      <c r="B41" s="102">
        <v>220</v>
      </c>
      <c r="C41" s="186" t="s">
        <v>437</v>
      </c>
      <c r="D41" s="10" t="s">
        <v>249</v>
      </c>
      <c r="E41" s="1" t="s">
        <v>21</v>
      </c>
      <c r="F41" s="19">
        <v>1</v>
      </c>
      <c r="G41" s="17">
        <f t="shared" si="1"/>
        <v>1</v>
      </c>
      <c r="H41" s="305"/>
      <c r="I41" s="85">
        <f t="shared" si="0"/>
        <v>0</v>
      </c>
      <c r="J41" s="47">
        <v>1</v>
      </c>
      <c r="K41" s="213">
        <f t="shared" si="2"/>
        <v>3</v>
      </c>
      <c r="L41" s="303">
        <f t="shared" si="3"/>
        <v>0</v>
      </c>
    </row>
    <row r="42" spans="2:12" ht="30" x14ac:dyDescent="0.25">
      <c r="B42" s="102">
        <v>221</v>
      </c>
      <c r="C42" s="186" t="s">
        <v>380</v>
      </c>
      <c r="D42" s="10" t="s">
        <v>249</v>
      </c>
      <c r="E42" s="1" t="s">
        <v>14</v>
      </c>
      <c r="F42" s="19">
        <v>6</v>
      </c>
      <c r="G42" s="17">
        <f t="shared" si="1"/>
        <v>6</v>
      </c>
      <c r="H42" s="305"/>
      <c r="I42" s="85">
        <f t="shared" si="0"/>
        <v>0</v>
      </c>
      <c r="J42" s="47">
        <v>1</v>
      </c>
      <c r="K42" s="213">
        <f t="shared" si="2"/>
        <v>18</v>
      </c>
      <c r="L42" s="303">
        <f t="shared" si="3"/>
        <v>0</v>
      </c>
    </row>
    <row r="43" spans="2:12" ht="30" x14ac:dyDescent="0.25">
      <c r="B43" s="102">
        <v>222</v>
      </c>
      <c r="C43" s="186" t="s">
        <v>438</v>
      </c>
      <c r="D43" s="10" t="s">
        <v>249</v>
      </c>
      <c r="E43" s="1" t="s">
        <v>21</v>
      </c>
      <c r="F43" s="19">
        <v>1</v>
      </c>
      <c r="G43" s="17">
        <f t="shared" si="1"/>
        <v>1</v>
      </c>
      <c r="H43" s="305"/>
      <c r="I43" s="85">
        <f t="shared" si="0"/>
        <v>0</v>
      </c>
      <c r="J43" s="47">
        <v>1</v>
      </c>
      <c r="K43" s="213">
        <f t="shared" si="2"/>
        <v>3</v>
      </c>
      <c r="L43" s="303">
        <f t="shared" si="3"/>
        <v>0</v>
      </c>
    </row>
    <row r="44" spans="2:12" ht="30" x14ac:dyDescent="0.25">
      <c r="B44" s="102">
        <v>223</v>
      </c>
      <c r="C44" s="186" t="s">
        <v>381</v>
      </c>
      <c r="D44" s="10" t="s">
        <v>261</v>
      </c>
      <c r="E44" s="1" t="s">
        <v>14</v>
      </c>
      <c r="F44" s="19">
        <v>6</v>
      </c>
      <c r="G44" s="17">
        <f t="shared" si="1"/>
        <v>108</v>
      </c>
      <c r="H44" s="305"/>
      <c r="I44" s="85">
        <f t="shared" si="0"/>
        <v>0</v>
      </c>
      <c r="J44" s="47">
        <v>18</v>
      </c>
      <c r="K44" s="213">
        <f t="shared" si="2"/>
        <v>324</v>
      </c>
      <c r="L44" s="303">
        <f t="shared" si="3"/>
        <v>0</v>
      </c>
    </row>
    <row r="45" spans="2:12" ht="30" x14ac:dyDescent="0.25">
      <c r="B45" s="102">
        <v>224</v>
      </c>
      <c r="C45" s="186" t="s">
        <v>439</v>
      </c>
      <c r="D45" s="10" t="s">
        <v>249</v>
      </c>
      <c r="E45" s="1" t="s">
        <v>21</v>
      </c>
      <c r="F45" s="19">
        <v>1</v>
      </c>
      <c r="G45" s="17">
        <f t="shared" si="1"/>
        <v>1</v>
      </c>
      <c r="H45" s="305"/>
      <c r="I45" s="85">
        <f t="shared" si="0"/>
        <v>0</v>
      </c>
      <c r="J45" s="47">
        <v>1</v>
      </c>
      <c r="K45" s="213">
        <f t="shared" si="2"/>
        <v>3</v>
      </c>
      <c r="L45" s="303">
        <f t="shared" si="3"/>
        <v>0</v>
      </c>
    </row>
    <row r="46" spans="2:12" ht="30" x14ac:dyDescent="0.25">
      <c r="B46" s="102">
        <v>225</v>
      </c>
      <c r="C46" s="186" t="s">
        <v>258</v>
      </c>
      <c r="D46" s="10" t="s">
        <v>249</v>
      </c>
      <c r="E46" s="1" t="s">
        <v>21</v>
      </c>
      <c r="F46" s="19">
        <v>1</v>
      </c>
      <c r="G46" s="17">
        <f t="shared" si="1"/>
        <v>1</v>
      </c>
      <c r="H46" s="305"/>
      <c r="I46" s="85">
        <f t="shared" si="0"/>
        <v>0</v>
      </c>
      <c r="J46" s="47">
        <v>1</v>
      </c>
      <c r="K46" s="213">
        <f t="shared" si="2"/>
        <v>3</v>
      </c>
      <c r="L46" s="303">
        <f t="shared" si="3"/>
        <v>0</v>
      </c>
    </row>
    <row r="47" spans="2:12" s="171" customFormat="1" ht="15.75" thickBot="1" x14ac:dyDescent="0.3">
      <c r="C47" s="209"/>
      <c r="H47" s="216"/>
      <c r="I47" s="216"/>
      <c r="J47" s="172"/>
    </row>
    <row r="48" spans="2:12" ht="16.5" thickBot="1" x14ac:dyDescent="0.3">
      <c r="B48" s="57" t="s">
        <v>449</v>
      </c>
      <c r="C48" s="38" t="s">
        <v>153</v>
      </c>
      <c r="D48" s="39"/>
      <c r="E48" s="40"/>
      <c r="F48" s="40"/>
      <c r="G48" s="40"/>
      <c r="H48" s="212"/>
      <c r="I48" s="232">
        <f>SUM(I5:I46)</f>
        <v>0</v>
      </c>
      <c r="J48" s="59"/>
      <c r="K48" s="275"/>
      <c r="L48" s="232">
        <f>SUM(L5:L46)</f>
        <v>0</v>
      </c>
    </row>
    <row r="49" spans="2:10" x14ac:dyDescent="0.25">
      <c r="B49" s="60"/>
      <c r="C49" s="69"/>
      <c r="D49" s="60"/>
      <c r="E49" s="7"/>
      <c r="F49" s="65"/>
      <c r="G49" s="66"/>
      <c r="H49" s="260"/>
      <c r="I49" s="230"/>
      <c r="J49" s="67"/>
    </row>
  </sheetData>
  <mergeCells count="1">
    <mergeCell ref="B2:L2"/>
  </mergeCells>
  <pageMargins left="0.7" right="0.7" top="0.78740157499999996" bottom="0.78740157499999996" header="0.3" footer="0.3"/>
  <pageSetup paperSize="9" scale="68" orientation="landscape" r:id="rId1"/>
  <headerFooter>
    <oddHeader>&amp;CSoupis prací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L33"/>
  <sheetViews>
    <sheetView view="pageBreakPreview" topLeftCell="A3" zoomScaleNormal="100" zoomScaleSheetLayoutView="100" workbookViewId="0">
      <selection activeCell="G5" sqref="G5"/>
    </sheetView>
  </sheetViews>
  <sheetFormatPr defaultColWidth="9.140625" defaultRowHeight="15" outlineLevelRow="1" x14ac:dyDescent="0.25"/>
  <cols>
    <col min="1" max="1" width="2.28515625" style="3" customWidth="1"/>
    <col min="2" max="2" width="6.42578125" style="7" customWidth="1"/>
    <col min="3" max="3" width="59.85546875" style="72" customWidth="1"/>
    <col min="4" max="4" width="22.140625" style="6" customWidth="1"/>
    <col min="5" max="5" width="9.5703125" style="6" customWidth="1"/>
    <col min="6" max="6" width="12.85546875" style="6" customWidth="1"/>
    <col min="7" max="7" width="15.5703125" style="6" customWidth="1"/>
    <col min="8" max="8" width="13.5703125" style="7" customWidth="1"/>
    <col min="9" max="9" width="15.85546875" style="217" customWidth="1"/>
    <col min="10" max="10" width="15.5703125" style="3" customWidth="1"/>
    <col min="11" max="11" width="13.28515625" style="3" customWidth="1"/>
    <col min="12" max="12" width="16.85546875" style="3" customWidth="1"/>
    <col min="13" max="16384" width="9.140625" style="3"/>
  </cols>
  <sheetData>
    <row r="1" spans="2:12" s="63" customFormat="1" x14ac:dyDescent="0.25">
      <c r="B1" s="60"/>
      <c r="C1" s="69"/>
      <c r="D1" s="62"/>
      <c r="E1" s="62"/>
      <c r="F1" s="62"/>
      <c r="G1" s="62"/>
      <c r="H1" s="62"/>
      <c r="I1" s="224"/>
    </row>
    <row r="2" spans="2:12" s="171" customFormat="1" ht="21" x14ac:dyDescent="0.25">
      <c r="B2" s="419" t="s">
        <v>214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5.75" thickBot="1" x14ac:dyDescent="0.3">
      <c r="B3" s="191"/>
      <c r="C3" s="41"/>
      <c r="E3" s="192"/>
      <c r="F3" s="192"/>
      <c r="G3" s="7"/>
    </row>
    <row r="4" spans="2:12" ht="36.75" outlineLevel="1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131" t="s">
        <v>7</v>
      </c>
      <c r="I4" s="218" t="s">
        <v>137</v>
      </c>
      <c r="J4" s="158" t="s">
        <v>143</v>
      </c>
      <c r="K4" s="357" t="s">
        <v>445</v>
      </c>
      <c r="L4" s="133" t="s">
        <v>441</v>
      </c>
    </row>
    <row r="5" spans="2:12" outlineLevel="1" x14ac:dyDescent="0.25">
      <c r="B5" s="137">
        <v>226</v>
      </c>
      <c r="C5" s="356" t="s">
        <v>206</v>
      </c>
      <c r="D5" s="21" t="s">
        <v>135</v>
      </c>
      <c r="E5" s="22" t="s">
        <v>14</v>
      </c>
      <c r="F5" s="30">
        <v>206</v>
      </c>
      <c r="G5" s="23">
        <f t="shared" ref="G5:G13" si="0">F5*J5</f>
        <v>412</v>
      </c>
      <c r="H5" s="304"/>
      <c r="I5" s="213">
        <f t="shared" ref="I5:I13" si="1">G5*H5</f>
        <v>0</v>
      </c>
      <c r="J5" s="269">
        <v>2</v>
      </c>
      <c r="K5" s="279">
        <f>G5*3</f>
        <v>1236</v>
      </c>
      <c r="L5" s="307">
        <f>K5*H5</f>
        <v>0</v>
      </c>
    </row>
    <row r="6" spans="2:12" ht="30" outlineLevel="1" x14ac:dyDescent="0.25">
      <c r="B6" s="102">
        <v>227</v>
      </c>
      <c r="C6" s="186" t="s">
        <v>44</v>
      </c>
      <c r="D6" s="10" t="s">
        <v>45</v>
      </c>
      <c r="E6" s="1" t="s">
        <v>21</v>
      </c>
      <c r="F6" s="19">
        <v>1</v>
      </c>
      <c r="G6" s="17">
        <f t="shared" si="0"/>
        <v>1</v>
      </c>
      <c r="H6" s="305"/>
      <c r="I6" s="85">
        <f t="shared" si="1"/>
        <v>0</v>
      </c>
      <c r="J6" s="157">
        <v>1</v>
      </c>
      <c r="K6" s="281">
        <f t="shared" ref="K6:K20" si="2">G6*3</f>
        <v>3</v>
      </c>
      <c r="L6" s="308">
        <f t="shared" ref="L6:L20" si="3">K6*H6</f>
        <v>0</v>
      </c>
    </row>
    <row r="7" spans="2:12" ht="30" outlineLevel="1" x14ac:dyDescent="0.25">
      <c r="B7" s="102">
        <v>228</v>
      </c>
      <c r="C7" s="50" t="s">
        <v>207</v>
      </c>
      <c r="D7" s="10" t="s">
        <v>28</v>
      </c>
      <c r="E7" s="1" t="s">
        <v>14</v>
      </c>
      <c r="F7" s="19">
        <v>101</v>
      </c>
      <c r="G7" s="17">
        <f>F7*J7</f>
        <v>202</v>
      </c>
      <c r="H7" s="305"/>
      <c r="I7" s="85">
        <f>G7*H7</f>
        <v>0</v>
      </c>
      <c r="J7" s="157">
        <v>2</v>
      </c>
      <c r="K7" s="281">
        <f t="shared" si="2"/>
        <v>606</v>
      </c>
      <c r="L7" s="308">
        <f t="shared" si="3"/>
        <v>0</v>
      </c>
    </row>
    <row r="8" spans="2:12" ht="30" outlineLevel="1" x14ac:dyDescent="0.25">
      <c r="B8" s="102">
        <v>229</v>
      </c>
      <c r="C8" s="50" t="s">
        <v>208</v>
      </c>
      <c r="D8" s="10" t="s">
        <v>30</v>
      </c>
      <c r="E8" s="1" t="s">
        <v>14</v>
      </c>
      <c r="F8" s="19">
        <v>81</v>
      </c>
      <c r="G8" s="17">
        <f>F8*J8</f>
        <v>81</v>
      </c>
      <c r="H8" s="305"/>
      <c r="I8" s="85">
        <f>G8*H8</f>
        <v>0</v>
      </c>
      <c r="J8" s="157">
        <v>1</v>
      </c>
      <c r="K8" s="281">
        <f t="shared" si="2"/>
        <v>243</v>
      </c>
      <c r="L8" s="308">
        <f t="shared" si="3"/>
        <v>0</v>
      </c>
    </row>
    <row r="9" spans="2:12" ht="30" outlineLevel="1" x14ac:dyDescent="0.25">
      <c r="B9" s="102">
        <v>230</v>
      </c>
      <c r="C9" s="186" t="s">
        <v>209</v>
      </c>
      <c r="D9" s="82" t="s">
        <v>369</v>
      </c>
      <c r="E9" s="1" t="s">
        <v>47</v>
      </c>
      <c r="F9" s="19">
        <v>5621</v>
      </c>
      <c r="G9" s="17">
        <f t="shared" si="0"/>
        <v>11242</v>
      </c>
      <c r="H9" s="355"/>
      <c r="I9" s="85">
        <f t="shared" si="1"/>
        <v>0</v>
      </c>
      <c r="J9" s="157">
        <v>2</v>
      </c>
      <c r="K9" s="281">
        <f t="shared" si="2"/>
        <v>33726</v>
      </c>
      <c r="L9" s="308">
        <f t="shared" si="3"/>
        <v>0</v>
      </c>
    </row>
    <row r="10" spans="2:12" outlineLevel="1" x14ac:dyDescent="0.25">
      <c r="B10" s="102">
        <v>231</v>
      </c>
      <c r="C10" s="186" t="s">
        <v>210</v>
      </c>
      <c r="D10" s="10" t="s">
        <v>135</v>
      </c>
      <c r="E10" s="1" t="s">
        <v>47</v>
      </c>
      <c r="F10" s="19">
        <v>13145</v>
      </c>
      <c r="G10" s="17">
        <f t="shared" si="0"/>
        <v>13145</v>
      </c>
      <c r="H10" s="355"/>
      <c r="I10" s="85">
        <f t="shared" si="1"/>
        <v>0</v>
      </c>
      <c r="J10" s="157">
        <v>1</v>
      </c>
      <c r="K10" s="281">
        <f t="shared" si="2"/>
        <v>39435</v>
      </c>
      <c r="L10" s="308">
        <f t="shared" si="3"/>
        <v>0</v>
      </c>
    </row>
    <row r="11" spans="2:12" ht="30" outlineLevel="1" x14ac:dyDescent="0.25">
      <c r="B11" s="102">
        <v>232</v>
      </c>
      <c r="C11" s="186" t="s">
        <v>411</v>
      </c>
      <c r="D11" s="10" t="s">
        <v>135</v>
      </c>
      <c r="E11" s="1" t="s">
        <v>47</v>
      </c>
      <c r="F11" s="19">
        <v>198</v>
      </c>
      <c r="G11" s="17">
        <f t="shared" si="0"/>
        <v>396</v>
      </c>
      <c r="H11" s="305"/>
      <c r="I11" s="85">
        <f t="shared" si="1"/>
        <v>0</v>
      </c>
      <c r="J11" s="157">
        <v>2</v>
      </c>
      <c r="K11" s="281">
        <f t="shared" si="2"/>
        <v>1188</v>
      </c>
      <c r="L11" s="308">
        <f t="shared" si="3"/>
        <v>0</v>
      </c>
    </row>
    <row r="12" spans="2:12" outlineLevel="1" x14ac:dyDescent="0.25">
      <c r="B12" s="102">
        <v>233</v>
      </c>
      <c r="C12" s="186" t="s">
        <v>48</v>
      </c>
      <c r="D12" s="10" t="s">
        <v>15</v>
      </c>
      <c r="E12" s="1" t="s">
        <v>47</v>
      </c>
      <c r="F12" s="19">
        <v>198</v>
      </c>
      <c r="G12" s="17">
        <f>F12*J12</f>
        <v>198</v>
      </c>
      <c r="H12" s="305"/>
      <c r="I12" s="85">
        <f>G12*H12</f>
        <v>0</v>
      </c>
      <c r="J12" s="157">
        <v>1</v>
      </c>
      <c r="K12" s="281">
        <f t="shared" si="2"/>
        <v>594</v>
      </c>
      <c r="L12" s="308">
        <f t="shared" si="3"/>
        <v>0</v>
      </c>
    </row>
    <row r="13" spans="2:12" ht="30" outlineLevel="1" x14ac:dyDescent="0.25">
      <c r="B13" s="102">
        <v>234</v>
      </c>
      <c r="C13" s="186" t="s">
        <v>426</v>
      </c>
      <c r="D13" s="10" t="s">
        <v>135</v>
      </c>
      <c r="E13" s="1" t="s">
        <v>47</v>
      </c>
      <c r="F13" s="19">
        <v>5069</v>
      </c>
      <c r="G13" s="17">
        <f t="shared" si="0"/>
        <v>10138</v>
      </c>
      <c r="H13" s="305"/>
      <c r="I13" s="85">
        <f t="shared" si="1"/>
        <v>0</v>
      </c>
      <c r="J13" s="157">
        <v>2</v>
      </c>
      <c r="K13" s="281">
        <f t="shared" si="2"/>
        <v>30414</v>
      </c>
      <c r="L13" s="308">
        <f t="shared" si="3"/>
        <v>0</v>
      </c>
    </row>
    <row r="14" spans="2:12" outlineLevel="1" x14ac:dyDescent="0.25">
      <c r="B14" s="102">
        <v>235</v>
      </c>
      <c r="C14" s="186" t="s">
        <v>180</v>
      </c>
      <c r="D14" s="10" t="s">
        <v>181</v>
      </c>
      <c r="E14" s="1" t="s">
        <v>47</v>
      </c>
      <c r="F14" s="19">
        <v>3</v>
      </c>
      <c r="G14" s="17">
        <f>F14*J14</f>
        <v>156</v>
      </c>
      <c r="H14" s="305"/>
      <c r="I14" s="85">
        <f>G14*H14</f>
        <v>0</v>
      </c>
      <c r="J14" s="157">
        <v>52</v>
      </c>
      <c r="K14" s="281">
        <f t="shared" si="2"/>
        <v>468</v>
      </c>
      <c r="L14" s="308">
        <f t="shared" si="3"/>
        <v>0</v>
      </c>
    </row>
    <row r="15" spans="2:12" s="121" customFormat="1" outlineLevel="1" x14ac:dyDescent="0.25">
      <c r="B15" s="102">
        <v>236</v>
      </c>
      <c r="C15" s="238" t="s">
        <v>246</v>
      </c>
      <c r="D15" s="185" t="s">
        <v>145</v>
      </c>
      <c r="E15" s="84" t="s">
        <v>47</v>
      </c>
      <c r="F15" s="80">
        <f>14.4*13</f>
        <v>187.20000000000002</v>
      </c>
      <c r="G15" s="85">
        <f t="shared" ref="G15:G16" si="4">F15*J15</f>
        <v>748.80000000000007</v>
      </c>
      <c r="H15" s="305"/>
      <c r="I15" s="85">
        <f t="shared" ref="I15:I16" si="5">G15*H15</f>
        <v>0</v>
      </c>
      <c r="J15" s="170">
        <v>4</v>
      </c>
      <c r="K15" s="281">
        <f t="shared" si="2"/>
        <v>2246.4</v>
      </c>
      <c r="L15" s="308">
        <f t="shared" si="3"/>
        <v>0</v>
      </c>
    </row>
    <row r="16" spans="2:12" outlineLevel="1" x14ac:dyDescent="0.25">
      <c r="B16" s="102">
        <v>237</v>
      </c>
      <c r="C16" s="32" t="s">
        <v>425</v>
      </c>
      <c r="D16" s="184" t="s">
        <v>145</v>
      </c>
      <c r="E16" s="84" t="s">
        <v>14</v>
      </c>
      <c r="F16" s="80">
        <v>13</v>
      </c>
      <c r="G16" s="85">
        <f t="shared" si="4"/>
        <v>52</v>
      </c>
      <c r="H16" s="305"/>
      <c r="I16" s="85">
        <f t="shared" si="5"/>
        <v>0</v>
      </c>
      <c r="J16" s="170">
        <v>4</v>
      </c>
      <c r="K16" s="281">
        <f t="shared" si="2"/>
        <v>156</v>
      </c>
      <c r="L16" s="308">
        <f t="shared" si="3"/>
        <v>0</v>
      </c>
    </row>
    <row r="17" spans="2:12" outlineLevel="1" x14ac:dyDescent="0.25">
      <c r="B17" s="102">
        <v>238</v>
      </c>
      <c r="C17" s="50" t="s">
        <v>54</v>
      </c>
      <c r="D17" s="10" t="s">
        <v>16</v>
      </c>
      <c r="E17" s="1" t="s">
        <v>14</v>
      </c>
      <c r="F17" s="19">
        <v>5</v>
      </c>
      <c r="G17" s="17">
        <f t="shared" ref="G17:G20" si="6">F17*J17</f>
        <v>10</v>
      </c>
      <c r="H17" s="305"/>
      <c r="I17" s="85">
        <f t="shared" ref="I17:I20" si="7">G17*H17</f>
        <v>0</v>
      </c>
      <c r="J17" s="157">
        <v>2</v>
      </c>
      <c r="K17" s="281">
        <f t="shared" si="2"/>
        <v>30</v>
      </c>
      <c r="L17" s="308">
        <f t="shared" si="3"/>
        <v>0</v>
      </c>
    </row>
    <row r="18" spans="2:12" ht="30" x14ac:dyDescent="0.25">
      <c r="B18" s="102">
        <v>239</v>
      </c>
      <c r="C18" s="186" t="s">
        <v>212</v>
      </c>
      <c r="D18" s="10" t="s">
        <v>49</v>
      </c>
      <c r="E18" s="1" t="s">
        <v>35</v>
      </c>
      <c r="F18" s="19">
        <v>56</v>
      </c>
      <c r="G18" s="17">
        <f t="shared" si="6"/>
        <v>112</v>
      </c>
      <c r="H18" s="305"/>
      <c r="I18" s="85">
        <f t="shared" si="7"/>
        <v>0</v>
      </c>
      <c r="J18" s="157">
        <v>2</v>
      </c>
      <c r="K18" s="281">
        <f t="shared" si="2"/>
        <v>336</v>
      </c>
      <c r="L18" s="308">
        <f t="shared" si="3"/>
        <v>0</v>
      </c>
    </row>
    <row r="19" spans="2:12" x14ac:dyDescent="0.25">
      <c r="B19" s="102">
        <v>240</v>
      </c>
      <c r="C19" s="50" t="s">
        <v>462</v>
      </c>
      <c r="D19" s="10" t="s">
        <v>15</v>
      </c>
      <c r="E19" s="1" t="s">
        <v>21</v>
      </c>
      <c r="F19" s="19">
        <v>1</v>
      </c>
      <c r="G19" s="17">
        <f t="shared" si="6"/>
        <v>1</v>
      </c>
      <c r="H19" s="305"/>
      <c r="I19" s="85">
        <f t="shared" si="7"/>
        <v>0</v>
      </c>
      <c r="J19" s="157">
        <v>1</v>
      </c>
      <c r="K19" s="281">
        <f t="shared" si="2"/>
        <v>3</v>
      </c>
      <c r="L19" s="308">
        <f t="shared" si="3"/>
        <v>0</v>
      </c>
    </row>
    <row r="20" spans="2:12" x14ac:dyDescent="0.25">
      <c r="B20" s="102">
        <v>241</v>
      </c>
      <c r="C20" s="186" t="s">
        <v>213</v>
      </c>
      <c r="D20" s="10" t="s">
        <v>15</v>
      </c>
      <c r="E20" s="1" t="s">
        <v>47</v>
      </c>
      <c r="F20" s="19">
        <v>268</v>
      </c>
      <c r="G20" s="17">
        <f t="shared" si="6"/>
        <v>268</v>
      </c>
      <c r="H20" s="305"/>
      <c r="I20" s="85">
        <f t="shared" si="7"/>
        <v>0</v>
      </c>
      <c r="J20" s="157">
        <v>1</v>
      </c>
      <c r="K20" s="281">
        <f t="shared" si="2"/>
        <v>804</v>
      </c>
      <c r="L20" s="308">
        <f t="shared" si="3"/>
        <v>0</v>
      </c>
    </row>
    <row r="21" spans="2:12" x14ac:dyDescent="0.25">
      <c r="B21" s="319"/>
      <c r="C21" s="349" t="s">
        <v>387</v>
      </c>
      <c r="D21" s="350"/>
      <c r="E21" s="351"/>
      <c r="F21" s="325"/>
      <c r="G21" s="326"/>
      <c r="H21" s="325"/>
      <c r="I21" s="326"/>
      <c r="J21" s="323"/>
      <c r="K21" s="327"/>
      <c r="L21" s="328"/>
    </row>
    <row r="22" spans="2:12" x14ac:dyDescent="0.25">
      <c r="B22" s="102">
        <v>242</v>
      </c>
      <c r="C22" s="353" t="s">
        <v>394</v>
      </c>
      <c r="D22" s="82" t="s">
        <v>13</v>
      </c>
      <c r="E22" s="84" t="s">
        <v>14</v>
      </c>
      <c r="F22" s="301"/>
      <c r="G22" s="80">
        <v>20</v>
      </c>
      <c r="H22" s="305"/>
      <c r="I22" s="85">
        <f t="shared" ref="I22:I31" si="8">G22*H22</f>
        <v>0</v>
      </c>
      <c r="J22" s="47"/>
      <c r="K22" s="352">
        <f t="shared" ref="K22:K31" si="9">G22*3</f>
        <v>60</v>
      </c>
      <c r="L22" s="308">
        <f t="shared" ref="L22:L31" si="10">K22*H22</f>
        <v>0</v>
      </c>
    </row>
    <row r="23" spans="2:12" x14ac:dyDescent="0.25">
      <c r="B23" s="102">
        <v>243</v>
      </c>
      <c r="C23" s="354" t="s">
        <v>389</v>
      </c>
      <c r="D23" s="82" t="s">
        <v>13</v>
      </c>
      <c r="E23" s="84" t="s">
        <v>14</v>
      </c>
      <c r="F23" s="301"/>
      <c r="G23" s="80">
        <v>2</v>
      </c>
      <c r="H23" s="305"/>
      <c r="I23" s="85">
        <f t="shared" si="8"/>
        <v>0</v>
      </c>
      <c r="J23" s="47"/>
      <c r="K23" s="352">
        <f t="shared" si="9"/>
        <v>6</v>
      </c>
      <c r="L23" s="308">
        <f t="shared" si="10"/>
        <v>0</v>
      </c>
    </row>
    <row r="24" spans="2:12" x14ac:dyDescent="0.25">
      <c r="B24" s="102">
        <v>244</v>
      </c>
      <c r="C24" s="353" t="s">
        <v>395</v>
      </c>
      <c r="D24" s="82" t="s">
        <v>13</v>
      </c>
      <c r="E24" s="84" t="s">
        <v>14</v>
      </c>
      <c r="F24" s="301"/>
      <c r="G24" s="80">
        <v>2</v>
      </c>
      <c r="H24" s="305"/>
      <c r="I24" s="85">
        <f t="shared" si="8"/>
        <v>0</v>
      </c>
      <c r="J24" s="47"/>
      <c r="K24" s="352">
        <f t="shared" si="9"/>
        <v>6</v>
      </c>
      <c r="L24" s="308">
        <f t="shared" si="10"/>
        <v>0</v>
      </c>
    </row>
    <row r="25" spans="2:12" x14ac:dyDescent="0.25">
      <c r="B25" s="102">
        <v>245</v>
      </c>
      <c r="C25" s="353" t="s">
        <v>396</v>
      </c>
      <c r="D25" s="82" t="s">
        <v>13</v>
      </c>
      <c r="E25" s="84" t="s">
        <v>14</v>
      </c>
      <c r="F25" s="301"/>
      <c r="G25" s="80">
        <v>15</v>
      </c>
      <c r="H25" s="305"/>
      <c r="I25" s="85">
        <f t="shared" si="8"/>
        <v>0</v>
      </c>
      <c r="J25" s="47"/>
      <c r="K25" s="352">
        <f t="shared" si="9"/>
        <v>45</v>
      </c>
      <c r="L25" s="308">
        <f t="shared" si="10"/>
        <v>0</v>
      </c>
    </row>
    <row r="26" spans="2:12" x14ac:dyDescent="0.25">
      <c r="B26" s="102">
        <v>246</v>
      </c>
      <c r="C26" s="353" t="s">
        <v>390</v>
      </c>
      <c r="D26" s="82" t="s">
        <v>13</v>
      </c>
      <c r="E26" s="84" t="s">
        <v>14</v>
      </c>
      <c r="F26" s="301"/>
      <c r="G26" s="80">
        <v>30</v>
      </c>
      <c r="H26" s="305"/>
      <c r="I26" s="85">
        <f t="shared" si="8"/>
        <v>0</v>
      </c>
      <c r="J26" s="47"/>
      <c r="K26" s="352">
        <f t="shared" si="9"/>
        <v>90</v>
      </c>
      <c r="L26" s="308">
        <f t="shared" si="10"/>
        <v>0</v>
      </c>
    </row>
    <row r="27" spans="2:12" x14ac:dyDescent="0.25">
      <c r="B27" s="102">
        <v>247</v>
      </c>
      <c r="C27" s="354" t="s">
        <v>391</v>
      </c>
      <c r="D27" s="82" t="s">
        <v>13</v>
      </c>
      <c r="E27" s="84" t="s">
        <v>14</v>
      </c>
      <c r="F27" s="301"/>
      <c r="G27" s="80">
        <v>5</v>
      </c>
      <c r="H27" s="305"/>
      <c r="I27" s="85">
        <f t="shared" si="8"/>
        <v>0</v>
      </c>
      <c r="J27" s="47"/>
      <c r="K27" s="352">
        <f t="shared" si="9"/>
        <v>15</v>
      </c>
      <c r="L27" s="308">
        <f t="shared" si="10"/>
        <v>0</v>
      </c>
    </row>
    <row r="28" spans="2:12" x14ac:dyDescent="0.25">
      <c r="B28" s="102">
        <v>248</v>
      </c>
      <c r="C28" s="353" t="s">
        <v>392</v>
      </c>
      <c r="D28" s="82" t="s">
        <v>13</v>
      </c>
      <c r="E28" s="84" t="s">
        <v>14</v>
      </c>
      <c r="F28" s="301"/>
      <c r="G28" s="80">
        <v>20</v>
      </c>
      <c r="H28" s="305"/>
      <c r="I28" s="85">
        <f t="shared" si="8"/>
        <v>0</v>
      </c>
      <c r="J28" s="47"/>
      <c r="K28" s="352">
        <f t="shared" si="9"/>
        <v>60</v>
      </c>
      <c r="L28" s="308">
        <f t="shared" si="10"/>
        <v>0</v>
      </c>
    </row>
    <row r="29" spans="2:12" x14ac:dyDescent="0.25">
      <c r="B29" s="102">
        <v>249</v>
      </c>
      <c r="C29" s="354" t="s">
        <v>397</v>
      </c>
      <c r="D29" s="82" t="s">
        <v>13</v>
      </c>
      <c r="E29" s="84" t="s">
        <v>14</v>
      </c>
      <c r="F29" s="301"/>
      <c r="G29" s="80">
        <v>3</v>
      </c>
      <c r="H29" s="305"/>
      <c r="I29" s="85">
        <f t="shared" si="8"/>
        <v>0</v>
      </c>
      <c r="J29" s="47"/>
      <c r="K29" s="352">
        <f t="shared" si="9"/>
        <v>9</v>
      </c>
      <c r="L29" s="308">
        <f t="shared" si="10"/>
        <v>0</v>
      </c>
    </row>
    <row r="30" spans="2:12" x14ac:dyDescent="0.25">
      <c r="B30" s="102">
        <v>250</v>
      </c>
      <c r="C30" s="354" t="s">
        <v>393</v>
      </c>
      <c r="D30" s="82" t="s">
        <v>13</v>
      </c>
      <c r="E30" s="84" t="s">
        <v>14</v>
      </c>
      <c r="F30" s="301"/>
      <c r="G30" s="80">
        <v>10</v>
      </c>
      <c r="H30" s="305"/>
      <c r="I30" s="85">
        <f t="shared" si="8"/>
        <v>0</v>
      </c>
      <c r="J30" s="47"/>
      <c r="K30" s="352">
        <f t="shared" si="9"/>
        <v>30</v>
      </c>
      <c r="L30" s="308">
        <f t="shared" si="10"/>
        <v>0</v>
      </c>
    </row>
    <row r="31" spans="2:12" x14ac:dyDescent="0.25">
      <c r="B31" s="102">
        <v>251</v>
      </c>
      <c r="C31" s="354" t="s">
        <v>398</v>
      </c>
      <c r="D31" s="82" t="s">
        <v>13</v>
      </c>
      <c r="E31" s="84" t="s">
        <v>14</v>
      </c>
      <c r="F31" s="301"/>
      <c r="G31" s="80">
        <v>20</v>
      </c>
      <c r="H31" s="305"/>
      <c r="I31" s="85">
        <f t="shared" si="8"/>
        <v>0</v>
      </c>
      <c r="J31" s="47"/>
      <c r="K31" s="352">
        <f t="shared" si="9"/>
        <v>60</v>
      </c>
      <c r="L31" s="308">
        <f t="shared" si="10"/>
        <v>0</v>
      </c>
    </row>
    <row r="32" spans="2:12" ht="15.75" thickBot="1" x14ac:dyDescent="0.3">
      <c r="B32" s="90"/>
      <c r="C32" s="236"/>
      <c r="D32" s="233"/>
      <c r="E32" s="234"/>
      <c r="F32" s="235"/>
      <c r="G32" s="229"/>
      <c r="H32" s="235"/>
      <c r="I32" s="229"/>
      <c r="J32" s="92"/>
    </row>
    <row r="33" spans="2:12" ht="16.5" thickBot="1" x14ac:dyDescent="0.3">
      <c r="B33" s="57" t="s">
        <v>255</v>
      </c>
      <c r="C33" s="38" t="s">
        <v>194</v>
      </c>
      <c r="D33" s="39"/>
      <c r="E33" s="40"/>
      <c r="F33" s="40"/>
      <c r="G33" s="40"/>
      <c r="H33" s="58"/>
      <c r="I33" s="212">
        <f>SUM(I5:I31)</f>
        <v>0</v>
      </c>
      <c r="J33" s="59"/>
      <c r="K33" s="275"/>
      <c r="L33" s="212">
        <f>SUM(L5:L31)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65" orientation="landscape" r:id="rId1"/>
  <headerFooter>
    <oddHeader>&amp;CSoupis prací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R9"/>
  <sheetViews>
    <sheetView view="pageBreakPreview" zoomScale="115" zoomScaleNormal="100" zoomScaleSheetLayoutView="115" zoomScalePageLayoutView="145" workbookViewId="0">
      <selection activeCell="I5" sqref="I5"/>
    </sheetView>
  </sheetViews>
  <sheetFormatPr defaultRowHeight="15" outlineLevelRow="1" x14ac:dyDescent="0.25"/>
  <cols>
    <col min="1" max="1" width="2.5703125" customWidth="1"/>
    <col min="2" max="2" width="7.5703125" customWidth="1"/>
    <col min="3" max="3" width="52" customWidth="1"/>
    <col min="4" max="4" width="15.5703125" customWidth="1"/>
    <col min="5" max="5" width="9.5703125" style="52" customWidth="1"/>
    <col min="6" max="6" width="13.42578125" style="52" customWidth="1"/>
    <col min="7" max="7" width="15.5703125" style="52" customWidth="1"/>
    <col min="8" max="8" width="12.5703125" style="52" customWidth="1"/>
    <col min="9" max="10" width="15.5703125" style="52" customWidth="1"/>
    <col min="12" max="12" width="15" customWidth="1"/>
  </cols>
  <sheetData>
    <row r="2" spans="2:18" ht="21" x14ac:dyDescent="0.25">
      <c r="B2" s="419" t="s">
        <v>262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8" ht="19.5" thickBot="1" x14ac:dyDescent="0.3">
      <c r="B3" s="126"/>
      <c r="C3" s="5"/>
      <c r="D3" s="6"/>
      <c r="E3" s="7"/>
      <c r="F3" s="7"/>
      <c r="G3" s="7"/>
      <c r="H3" s="7"/>
      <c r="I3" s="7"/>
      <c r="J3" s="51"/>
    </row>
    <row r="4" spans="2:18" s="16" customFormat="1" ht="36.75" outlineLevel="1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131" t="s">
        <v>7</v>
      </c>
      <c r="I4" s="132" t="s">
        <v>137</v>
      </c>
      <c r="J4" s="133" t="s">
        <v>143</v>
      </c>
      <c r="K4" s="358" t="s">
        <v>445</v>
      </c>
      <c r="L4" s="133" t="s">
        <v>441</v>
      </c>
      <c r="M4" s="3"/>
      <c r="N4" s="3"/>
      <c r="O4" s="3"/>
      <c r="P4" s="3"/>
      <c r="Q4" s="3"/>
      <c r="R4" s="3"/>
    </row>
    <row r="5" spans="2:18" s="3" customFormat="1" ht="30" outlineLevel="1" x14ac:dyDescent="0.25">
      <c r="B5" s="134">
        <v>252</v>
      </c>
      <c r="C5" s="135" t="s">
        <v>100</v>
      </c>
      <c r="D5" s="136" t="s">
        <v>101</v>
      </c>
      <c r="E5" s="1" t="s">
        <v>21</v>
      </c>
      <c r="F5" s="19">
        <v>1</v>
      </c>
      <c r="G5" s="17">
        <f>F5*J5</f>
        <v>2</v>
      </c>
      <c r="H5" s="305"/>
      <c r="I5" s="85">
        <f>G5*H5</f>
        <v>0</v>
      </c>
      <c r="J5" s="95">
        <v>2</v>
      </c>
      <c r="K5" s="282">
        <v>2</v>
      </c>
      <c r="L5" s="306">
        <f>K5*H5</f>
        <v>0</v>
      </c>
    </row>
    <row r="6" spans="2:18" s="3" customFormat="1" ht="30" outlineLevel="1" x14ac:dyDescent="0.25">
      <c r="B6" s="134">
        <v>253</v>
      </c>
      <c r="C6" s="135" t="s">
        <v>382</v>
      </c>
      <c r="D6" s="136" t="s">
        <v>383</v>
      </c>
      <c r="E6" s="1" t="s">
        <v>14</v>
      </c>
      <c r="F6" s="19">
        <v>1</v>
      </c>
      <c r="G6" s="17">
        <f t="shared" ref="G6:G7" si="0">F6*J6</f>
        <v>1</v>
      </c>
      <c r="H6" s="305"/>
      <c r="I6" s="85">
        <f t="shared" ref="I6" si="1">G6*H6</f>
        <v>0</v>
      </c>
      <c r="J6" s="95">
        <v>1</v>
      </c>
      <c r="K6" s="281">
        <v>1</v>
      </c>
      <c r="L6" s="307">
        <f t="shared" ref="L6:L7" si="2">K6*H6</f>
        <v>0</v>
      </c>
    </row>
    <row r="7" spans="2:18" s="3" customFormat="1" outlineLevel="1" x14ac:dyDescent="0.25">
      <c r="B7" s="134">
        <v>254</v>
      </c>
      <c r="C7" s="135" t="s">
        <v>248</v>
      </c>
      <c r="D7" s="136" t="s">
        <v>249</v>
      </c>
      <c r="E7" s="1" t="s">
        <v>14</v>
      </c>
      <c r="F7" s="19">
        <v>1</v>
      </c>
      <c r="G7" s="19">
        <f t="shared" si="0"/>
        <v>1</v>
      </c>
      <c r="H7" s="305"/>
      <c r="I7" s="85">
        <f t="shared" ref="I7" si="3">G7*H7</f>
        <v>0</v>
      </c>
      <c r="J7" s="95">
        <v>1</v>
      </c>
      <c r="K7" s="281">
        <v>3</v>
      </c>
      <c r="L7" s="308">
        <f t="shared" si="2"/>
        <v>0</v>
      </c>
    </row>
    <row r="8" spans="2:18" ht="15.75" thickBot="1" x14ac:dyDescent="0.3">
      <c r="K8" s="215"/>
    </row>
    <row r="9" spans="2:18" s="3" customFormat="1" ht="16.5" thickBot="1" x14ac:dyDescent="0.3">
      <c r="B9" s="57" t="s">
        <v>361</v>
      </c>
      <c r="C9" s="38" t="s">
        <v>107</v>
      </c>
      <c r="D9" s="39"/>
      <c r="E9" s="40"/>
      <c r="F9" s="40"/>
      <c r="G9" s="40"/>
      <c r="H9" s="58"/>
      <c r="I9" s="212">
        <f>SUM(I5:I7)</f>
        <v>0</v>
      </c>
      <c r="J9" s="58"/>
      <c r="K9" s="283"/>
      <c r="L9" s="274">
        <f>SUM(L5:L7)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72" orientation="landscape" r:id="rId1"/>
  <headerFooter>
    <oddHeader>&amp;CSoupis prací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40"/>
  <sheetViews>
    <sheetView view="pageBreakPreview" zoomScaleNormal="100" zoomScaleSheetLayoutView="100" zoomScalePageLayoutView="115" workbookViewId="0">
      <selection activeCell="I5" sqref="I5"/>
    </sheetView>
  </sheetViews>
  <sheetFormatPr defaultRowHeight="15" x14ac:dyDescent="0.25"/>
  <cols>
    <col min="1" max="1" width="3.140625" customWidth="1"/>
    <col min="2" max="2" width="7.5703125" customWidth="1"/>
    <col min="3" max="3" width="59.140625" customWidth="1"/>
    <col min="4" max="4" width="17.140625" customWidth="1"/>
    <col min="5" max="5" width="9.5703125" style="52" customWidth="1"/>
    <col min="6" max="7" width="15.5703125" style="52" customWidth="1"/>
    <col min="8" max="8" width="13.28515625" style="215" customWidth="1"/>
    <col min="9" max="10" width="15.5703125" style="52" customWidth="1"/>
    <col min="11" max="11" width="13" customWidth="1"/>
    <col min="12" max="12" width="14" customWidth="1"/>
  </cols>
  <sheetData>
    <row r="1" spans="2:12" ht="9.4" customHeight="1" x14ac:dyDescent="0.25"/>
    <row r="2" spans="2:12" ht="21" x14ac:dyDescent="0.25">
      <c r="B2" s="419" t="s">
        <v>263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8.75" thickBot="1" x14ac:dyDescent="0.3">
      <c r="B3" s="4"/>
      <c r="C3" s="5"/>
      <c r="D3" s="6"/>
      <c r="E3" s="7"/>
      <c r="F3" s="7"/>
      <c r="G3" s="7"/>
      <c r="H3" s="217"/>
      <c r="I3" s="7"/>
      <c r="J3" s="51"/>
    </row>
    <row r="4" spans="2:12" s="3" customFormat="1" ht="36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244" t="s">
        <v>7</v>
      </c>
      <c r="I4" s="132" t="s">
        <v>137</v>
      </c>
      <c r="J4" s="133" t="s">
        <v>143</v>
      </c>
      <c r="K4" s="158" t="s">
        <v>445</v>
      </c>
      <c r="L4" s="133" t="s">
        <v>441</v>
      </c>
    </row>
    <row r="5" spans="2:12" s="3" customFormat="1" ht="60" x14ac:dyDescent="0.25">
      <c r="B5" s="137">
        <v>255</v>
      </c>
      <c r="C5" s="138" t="s">
        <v>19</v>
      </c>
      <c r="D5" s="21" t="s">
        <v>16</v>
      </c>
      <c r="E5" s="22" t="s">
        <v>14</v>
      </c>
      <c r="F5" s="30">
        <v>36</v>
      </c>
      <c r="G5" s="23">
        <f>F5*J5</f>
        <v>72</v>
      </c>
      <c r="H5" s="305"/>
      <c r="I5" s="213">
        <f t="shared" ref="I5:I23" si="0">G5*H5</f>
        <v>0</v>
      </c>
      <c r="J5" s="55">
        <v>2</v>
      </c>
      <c r="K5" s="213">
        <f>G5*3</f>
        <v>216</v>
      </c>
      <c r="L5" s="307">
        <f>K5*H5</f>
        <v>0</v>
      </c>
    </row>
    <row r="6" spans="2:12" s="3" customFormat="1" ht="45" x14ac:dyDescent="0.25">
      <c r="B6" s="102">
        <v>256</v>
      </c>
      <c r="C6" s="139" t="s">
        <v>20</v>
      </c>
      <c r="D6" s="10" t="s">
        <v>55</v>
      </c>
      <c r="E6" s="1" t="s">
        <v>21</v>
      </c>
      <c r="F6" s="19">
        <v>1</v>
      </c>
      <c r="G6" s="17">
        <f t="shared" ref="G6:G23" si="1">F6*J6</f>
        <v>4</v>
      </c>
      <c r="H6" s="305"/>
      <c r="I6" s="85">
        <f t="shared" si="0"/>
        <v>0</v>
      </c>
      <c r="J6" s="47">
        <v>4</v>
      </c>
      <c r="K6" s="213">
        <f t="shared" ref="K6:K27" si="2">G6*3</f>
        <v>12</v>
      </c>
      <c r="L6" s="307">
        <f t="shared" ref="L6:L27" si="3">K6*H6</f>
        <v>0</v>
      </c>
    </row>
    <row r="7" spans="2:12" s="3" customFormat="1" x14ac:dyDescent="0.25">
      <c r="B7" s="137">
        <v>257</v>
      </c>
      <c r="C7" s="139" t="s">
        <v>22</v>
      </c>
      <c r="D7" s="10" t="s">
        <v>15</v>
      </c>
      <c r="E7" s="1" t="s">
        <v>21</v>
      </c>
      <c r="F7" s="19">
        <v>1</v>
      </c>
      <c r="G7" s="17">
        <f t="shared" si="1"/>
        <v>1</v>
      </c>
      <c r="H7" s="305"/>
      <c r="I7" s="85">
        <f t="shared" si="0"/>
        <v>0</v>
      </c>
      <c r="J7" s="47">
        <v>1</v>
      </c>
      <c r="K7" s="213">
        <f t="shared" si="2"/>
        <v>3</v>
      </c>
      <c r="L7" s="307">
        <f t="shared" si="3"/>
        <v>0</v>
      </c>
    </row>
    <row r="8" spans="2:12" s="3" customFormat="1" ht="45" x14ac:dyDescent="0.25">
      <c r="B8" s="102">
        <v>258</v>
      </c>
      <c r="C8" s="139" t="s">
        <v>23</v>
      </c>
      <c r="D8" s="10" t="s">
        <v>55</v>
      </c>
      <c r="E8" s="1" t="s">
        <v>21</v>
      </c>
      <c r="F8" s="19">
        <v>1</v>
      </c>
      <c r="G8" s="17">
        <f t="shared" si="1"/>
        <v>4</v>
      </c>
      <c r="H8" s="305"/>
      <c r="I8" s="85">
        <f t="shared" si="0"/>
        <v>0</v>
      </c>
      <c r="J8" s="47">
        <v>4</v>
      </c>
      <c r="K8" s="213">
        <f t="shared" si="2"/>
        <v>12</v>
      </c>
      <c r="L8" s="307">
        <f t="shared" si="3"/>
        <v>0</v>
      </c>
    </row>
    <row r="9" spans="2:12" s="3" customFormat="1" x14ac:dyDescent="0.25">
      <c r="B9" s="137">
        <v>259</v>
      </c>
      <c r="C9" s="139" t="s">
        <v>24</v>
      </c>
      <c r="D9" s="10" t="s">
        <v>15</v>
      </c>
      <c r="E9" s="1" t="s">
        <v>21</v>
      </c>
      <c r="F9" s="19">
        <v>1</v>
      </c>
      <c r="G9" s="17">
        <f t="shared" si="1"/>
        <v>1</v>
      </c>
      <c r="H9" s="305"/>
      <c r="I9" s="85">
        <f t="shared" si="0"/>
        <v>0</v>
      </c>
      <c r="J9" s="47">
        <v>1</v>
      </c>
      <c r="K9" s="213">
        <f t="shared" si="2"/>
        <v>3</v>
      </c>
      <c r="L9" s="307">
        <f t="shared" si="3"/>
        <v>0</v>
      </c>
    </row>
    <row r="10" spans="2:12" s="3" customFormat="1" x14ac:dyDescent="0.25">
      <c r="B10" s="102">
        <v>260</v>
      </c>
      <c r="C10" s="139" t="s">
        <v>25</v>
      </c>
      <c r="D10" s="10" t="s">
        <v>15</v>
      </c>
      <c r="E10" s="1" t="s">
        <v>21</v>
      </c>
      <c r="F10" s="19">
        <v>1</v>
      </c>
      <c r="G10" s="17">
        <f t="shared" si="1"/>
        <v>1</v>
      </c>
      <c r="H10" s="305"/>
      <c r="I10" s="85">
        <f t="shared" si="0"/>
        <v>0</v>
      </c>
      <c r="J10" s="47">
        <v>1</v>
      </c>
      <c r="K10" s="213">
        <f t="shared" si="2"/>
        <v>3</v>
      </c>
      <c r="L10" s="307">
        <f t="shared" si="3"/>
        <v>0</v>
      </c>
    </row>
    <row r="11" spans="2:12" s="3" customFormat="1" ht="30" x14ac:dyDescent="0.25">
      <c r="B11" s="137">
        <v>261</v>
      </c>
      <c r="C11" s="139" t="s">
        <v>26</v>
      </c>
      <c r="D11" s="10" t="s">
        <v>30</v>
      </c>
      <c r="E11" s="1" t="s">
        <v>21</v>
      </c>
      <c r="F11" s="19">
        <v>1</v>
      </c>
      <c r="G11" s="17">
        <f t="shared" si="1"/>
        <v>1</v>
      </c>
      <c r="H11" s="305"/>
      <c r="I11" s="85">
        <f>G11*H11</f>
        <v>0</v>
      </c>
      <c r="J11" s="47">
        <v>1</v>
      </c>
      <c r="K11" s="213">
        <f t="shared" si="2"/>
        <v>3</v>
      </c>
      <c r="L11" s="307">
        <f t="shared" si="3"/>
        <v>0</v>
      </c>
    </row>
    <row r="12" spans="2:12" s="3" customFormat="1" ht="30" x14ac:dyDescent="0.25">
      <c r="B12" s="102">
        <v>262</v>
      </c>
      <c r="C12" s="139" t="s">
        <v>27</v>
      </c>
      <c r="D12" s="10" t="s">
        <v>30</v>
      </c>
      <c r="E12" s="1" t="s">
        <v>12</v>
      </c>
      <c r="F12" s="19">
        <v>4</v>
      </c>
      <c r="G12" s="17">
        <f t="shared" si="1"/>
        <v>4</v>
      </c>
      <c r="H12" s="305"/>
      <c r="I12" s="85">
        <f t="shared" si="0"/>
        <v>0</v>
      </c>
      <c r="J12" s="47">
        <v>1</v>
      </c>
      <c r="K12" s="213">
        <f t="shared" si="2"/>
        <v>12</v>
      </c>
      <c r="L12" s="307">
        <f t="shared" si="3"/>
        <v>0</v>
      </c>
    </row>
    <row r="13" spans="2:12" s="3" customFormat="1" x14ac:dyDescent="0.25">
      <c r="B13" s="137">
        <v>263</v>
      </c>
      <c r="C13" s="49" t="s">
        <v>32</v>
      </c>
      <c r="D13" s="10" t="s">
        <v>15</v>
      </c>
      <c r="E13" s="1" t="s">
        <v>21</v>
      </c>
      <c r="F13" s="19">
        <v>1</v>
      </c>
      <c r="G13" s="17">
        <f t="shared" ref="G13" si="4">F13*J13</f>
        <v>1</v>
      </c>
      <c r="H13" s="305"/>
      <c r="I13" s="85">
        <f t="shared" ref="I13" si="5">G13*H13</f>
        <v>0</v>
      </c>
      <c r="J13" s="47">
        <v>1</v>
      </c>
      <c r="K13" s="213">
        <f t="shared" si="2"/>
        <v>3</v>
      </c>
      <c r="L13" s="307">
        <f t="shared" si="3"/>
        <v>0</v>
      </c>
    </row>
    <row r="14" spans="2:12" s="3" customFormat="1" ht="30" x14ac:dyDescent="0.25">
      <c r="B14" s="102">
        <v>264</v>
      </c>
      <c r="C14" s="49" t="s">
        <v>33</v>
      </c>
      <c r="D14" s="10" t="s">
        <v>30</v>
      </c>
      <c r="E14" s="1" t="s">
        <v>21</v>
      </c>
      <c r="F14" s="19">
        <v>1</v>
      </c>
      <c r="G14" s="17">
        <f t="shared" si="1"/>
        <v>1</v>
      </c>
      <c r="H14" s="305"/>
      <c r="I14" s="85">
        <f t="shared" si="0"/>
        <v>0</v>
      </c>
      <c r="J14" s="47">
        <v>1</v>
      </c>
      <c r="K14" s="213">
        <f t="shared" si="2"/>
        <v>3</v>
      </c>
      <c r="L14" s="307">
        <f t="shared" si="3"/>
        <v>0</v>
      </c>
    </row>
    <row r="15" spans="2:12" s="121" customFormat="1" x14ac:dyDescent="0.25">
      <c r="B15" s="137">
        <v>265</v>
      </c>
      <c r="C15" s="163" t="s">
        <v>34</v>
      </c>
      <c r="D15" s="82" t="s">
        <v>13</v>
      </c>
      <c r="E15" s="84" t="s">
        <v>35</v>
      </c>
      <c r="F15" s="80">
        <v>700</v>
      </c>
      <c r="G15" s="85">
        <f t="shared" si="1"/>
        <v>700</v>
      </c>
      <c r="H15" s="305"/>
      <c r="I15" s="85">
        <f t="shared" si="0"/>
        <v>0</v>
      </c>
      <c r="J15" s="95">
        <v>1</v>
      </c>
      <c r="K15" s="213">
        <f t="shared" si="2"/>
        <v>2100</v>
      </c>
      <c r="L15" s="307">
        <f t="shared" si="3"/>
        <v>0</v>
      </c>
    </row>
    <row r="16" spans="2:12" s="3" customFormat="1" ht="45" x14ac:dyDescent="0.25">
      <c r="B16" s="102">
        <v>266</v>
      </c>
      <c r="C16" s="50" t="s">
        <v>38</v>
      </c>
      <c r="D16" s="10" t="s">
        <v>133</v>
      </c>
      <c r="E16" s="1" t="s">
        <v>21</v>
      </c>
      <c r="F16" s="19">
        <v>1</v>
      </c>
      <c r="G16" s="17">
        <f t="shared" si="1"/>
        <v>2</v>
      </c>
      <c r="H16" s="305"/>
      <c r="I16" s="85">
        <f t="shared" si="0"/>
        <v>0</v>
      </c>
      <c r="J16" s="47">
        <v>2</v>
      </c>
      <c r="K16" s="213">
        <f t="shared" si="2"/>
        <v>6</v>
      </c>
      <c r="L16" s="307">
        <f t="shared" si="3"/>
        <v>0</v>
      </c>
    </row>
    <row r="17" spans="1:12" s="3" customFormat="1" ht="30" x14ac:dyDescent="0.25">
      <c r="B17" s="137">
        <v>267</v>
      </c>
      <c r="C17" s="50" t="s">
        <v>96</v>
      </c>
      <c r="D17" s="10" t="s">
        <v>28</v>
      </c>
      <c r="E17" s="1" t="s">
        <v>21</v>
      </c>
      <c r="F17" s="19">
        <v>1</v>
      </c>
      <c r="G17" s="17">
        <f t="shared" si="1"/>
        <v>2</v>
      </c>
      <c r="H17" s="305"/>
      <c r="I17" s="85">
        <f t="shared" si="0"/>
        <v>0</v>
      </c>
      <c r="J17" s="47">
        <v>2</v>
      </c>
      <c r="K17" s="213">
        <f t="shared" si="2"/>
        <v>6</v>
      </c>
      <c r="L17" s="307">
        <f t="shared" si="3"/>
        <v>0</v>
      </c>
    </row>
    <row r="18" spans="1:12" s="3" customFormat="1" x14ac:dyDescent="0.25">
      <c r="B18" s="102">
        <v>268</v>
      </c>
      <c r="C18" s="18" t="s">
        <v>97</v>
      </c>
      <c r="D18" s="10" t="s">
        <v>15</v>
      </c>
      <c r="E18" s="1" t="s">
        <v>21</v>
      </c>
      <c r="F18" s="19">
        <v>1</v>
      </c>
      <c r="G18" s="17">
        <f t="shared" si="1"/>
        <v>1</v>
      </c>
      <c r="H18" s="305"/>
      <c r="I18" s="85">
        <f t="shared" si="0"/>
        <v>0</v>
      </c>
      <c r="J18" s="47">
        <v>1</v>
      </c>
      <c r="K18" s="213">
        <f t="shared" si="2"/>
        <v>3</v>
      </c>
      <c r="L18" s="307">
        <f t="shared" si="3"/>
        <v>0</v>
      </c>
    </row>
    <row r="19" spans="1:12" s="3" customFormat="1" x14ac:dyDescent="0.25">
      <c r="B19" s="137">
        <v>269</v>
      </c>
      <c r="C19" s="81" t="s">
        <v>399</v>
      </c>
      <c r="D19" s="10" t="s">
        <v>15</v>
      </c>
      <c r="E19" s="1" t="s">
        <v>21</v>
      </c>
      <c r="F19" s="19">
        <v>1</v>
      </c>
      <c r="G19" s="17">
        <f t="shared" si="1"/>
        <v>1</v>
      </c>
      <c r="H19" s="305"/>
      <c r="I19" s="85">
        <f t="shared" si="0"/>
        <v>0</v>
      </c>
      <c r="J19" s="47">
        <v>1</v>
      </c>
      <c r="K19" s="213">
        <f t="shared" si="2"/>
        <v>3</v>
      </c>
      <c r="L19" s="307">
        <f t="shared" si="3"/>
        <v>0</v>
      </c>
    </row>
    <row r="20" spans="1:12" s="3" customFormat="1" x14ac:dyDescent="0.25">
      <c r="B20" s="102">
        <v>270</v>
      </c>
      <c r="C20" s="18" t="s">
        <v>39</v>
      </c>
      <c r="D20" s="10" t="s">
        <v>15</v>
      </c>
      <c r="E20" s="1" t="s">
        <v>14</v>
      </c>
      <c r="F20" s="19">
        <v>15</v>
      </c>
      <c r="G20" s="17">
        <f t="shared" si="1"/>
        <v>15</v>
      </c>
      <c r="H20" s="305"/>
      <c r="I20" s="85">
        <f t="shared" si="0"/>
        <v>0</v>
      </c>
      <c r="J20" s="47">
        <v>1</v>
      </c>
      <c r="K20" s="213">
        <f t="shared" si="2"/>
        <v>45</v>
      </c>
      <c r="L20" s="307">
        <f t="shared" si="3"/>
        <v>0</v>
      </c>
    </row>
    <row r="21" spans="1:12" s="3" customFormat="1" x14ac:dyDescent="0.25">
      <c r="B21" s="137">
        <v>271</v>
      </c>
      <c r="C21" s="20" t="s">
        <v>40</v>
      </c>
      <c r="D21" s="10" t="s">
        <v>15</v>
      </c>
      <c r="E21" s="1" t="s">
        <v>21</v>
      </c>
      <c r="F21" s="19">
        <v>1</v>
      </c>
      <c r="G21" s="17">
        <f t="shared" si="1"/>
        <v>1</v>
      </c>
      <c r="H21" s="305"/>
      <c r="I21" s="85">
        <f t="shared" si="0"/>
        <v>0</v>
      </c>
      <c r="J21" s="47">
        <v>1</v>
      </c>
      <c r="K21" s="213">
        <f t="shared" si="2"/>
        <v>3</v>
      </c>
      <c r="L21" s="307">
        <f t="shared" si="3"/>
        <v>0</v>
      </c>
    </row>
    <row r="22" spans="1:12" s="3" customFormat="1" ht="45" x14ac:dyDescent="0.25">
      <c r="B22" s="102">
        <v>272</v>
      </c>
      <c r="C22" s="50" t="s">
        <v>132</v>
      </c>
      <c r="D22" s="10" t="s">
        <v>134</v>
      </c>
      <c r="E22" s="1" t="s">
        <v>21</v>
      </c>
      <c r="F22" s="19">
        <v>1</v>
      </c>
      <c r="G22" s="17">
        <f t="shared" si="1"/>
        <v>4</v>
      </c>
      <c r="H22" s="305"/>
      <c r="I22" s="85">
        <f t="shared" si="0"/>
        <v>0</v>
      </c>
      <c r="J22" s="47">
        <v>4</v>
      </c>
      <c r="K22" s="213">
        <f t="shared" si="2"/>
        <v>12</v>
      </c>
      <c r="L22" s="307">
        <f t="shared" si="3"/>
        <v>0</v>
      </c>
    </row>
    <row r="23" spans="1:12" s="3" customFormat="1" x14ac:dyDescent="0.25">
      <c r="B23" s="137">
        <v>273</v>
      </c>
      <c r="C23" s="81" t="s">
        <v>264</v>
      </c>
      <c r="D23" s="10" t="s">
        <v>15</v>
      </c>
      <c r="E23" s="1" t="s">
        <v>21</v>
      </c>
      <c r="F23" s="19">
        <v>1</v>
      </c>
      <c r="G23" s="17">
        <f t="shared" si="1"/>
        <v>1</v>
      </c>
      <c r="H23" s="305"/>
      <c r="I23" s="85">
        <f t="shared" si="0"/>
        <v>0</v>
      </c>
      <c r="J23" s="47">
        <v>1</v>
      </c>
      <c r="K23" s="213">
        <f t="shared" si="2"/>
        <v>3</v>
      </c>
      <c r="L23" s="307">
        <f t="shared" si="3"/>
        <v>0</v>
      </c>
    </row>
    <row r="24" spans="1:12" s="3" customFormat="1" ht="30" x14ac:dyDescent="0.25">
      <c r="B24" s="102">
        <v>274</v>
      </c>
      <c r="C24" s="359" t="s">
        <v>404</v>
      </c>
      <c r="D24" s="21" t="s">
        <v>249</v>
      </c>
      <c r="E24" s="22" t="s">
        <v>14</v>
      </c>
      <c r="F24" s="30">
        <v>14</v>
      </c>
      <c r="G24" s="23">
        <f t="shared" ref="G24:G27" si="6">F24*J24</f>
        <v>14</v>
      </c>
      <c r="H24" s="304"/>
      <c r="I24" s="213">
        <f t="shared" ref="I24:I27" si="7">G24*H24</f>
        <v>0</v>
      </c>
      <c r="J24" s="55">
        <v>1</v>
      </c>
      <c r="K24" s="213">
        <f t="shared" si="2"/>
        <v>42</v>
      </c>
      <c r="L24" s="307">
        <f t="shared" si="3"/>
        <v>0</v>
      </c>
    </row>
    <row r="25" spans="1:12" s="3" customFormat="1" ht="30" x14ac:dyDescent="0.25">
      <c r="B25" s="137">
        <v>275</v>
      </c>
      <c r="C25" s="18" t="s">
        <v>403</v>
      </c>
      <c r="D25" s="10" t="s">
        <v>249</v>
      </c>
      <c r="E25" s="1" t="s">
        <v>21</v>
      </c>
      <c r="F25" s="19">
        <v>1</v>
      </c>
      <c r="G25" s="17">
        <f t="shared" si="6"/>
        <v>1</v>
      </c>
      <c r="H25" s="305"/>
      <c r="I25" s="85">
        <f t="shared" si="7"/>
        <v>0</v>
      </c>
      <c r="J25" s="47">
        <v>1</v>
      </c>
      <c r="K25" s="213">
        <f t="shared" si="2"/>
        <v>3</v>
      </c>
      <c r="L25" s="307">
        <f t="shared" si="3"/>
        <v>0</v>
      </c>
    </row>
    <row r="26" spans="1:12" s="3" customFormat="1" ht="30" x14ac:dyDescent="0.25">
      <c r="B26" s="102">
        <v>276</v>
      </c>
      <c r="C26" s="18" t="s">
        <v>431</v>
      </c>
      <c r="D26" s="10" t="s">
        <v>249</v>
      </c>
      <c r="E26" s="1" t="s">
        <v>21</v>
      </c>
      <c r="F26" s="19">
        <v>1</v>
      </c>
      <c r="G26" s="17">
        <f t="shared" si="6"/>
        <v>1</v>
      </c>
      <c r="H26" s="305"/>
      <c r="I26" s="85">
        <f t="shared" si="7"/>
        <v>0</v>
      </c>
      <c r="J26" s="47">
        <v>1</v>
      </c>
      <c r="K26" s="213">
        <f t="shared" si="2"/>
        <v>3</v>
      </c>
      <c r="L26" s="307">
        <f t="shared" si="3"/>
        <v>0</v>
      </c>
    </row>
    <row r="27" spans="1:12" s="3" customFormat="1" ht="30" x14ac:dyDescent="0.25">
      <c r="B27" s="137">
        <v>277</v>
      </c>
      <c r="C27" s="18" t="s">
        <v>258</v>
      </c>
      <c r="D27" s="10" t="s">
        <v>249</v>
      </c>
      <c r="E27" s="1" t="s">
        <v>21</v>
      </c>
      <c r="F27" s="19">
        <v>1</v>
      </c>
      <c r="G27" s="17">
        <f t="shared" si="6"/>
        <v>1</v>
      </c>
      <c r="H27" s="305"/>
      <c r="I27" s="85">
        <f t="shared" si="7"/>
        <v>0</v>
      </c>
      <c r="J27" s="47">
        <v>1</v>
      </c>
      <c r="K27" s="213">
        <f t="shared" si="2"/>
        <v>3</v>
      </c>
      <c r="L27" s="307">
        <f t="shared" si="3"/>
        <v>0</v>
      </c>
    </row>
    <row r="28" spans="1:12" ht="15.75" thickBot="1" x14ac:dyDescent="0.3"/>
    <row r="29" spans="1:12" s="3" customFormat="1" ht="16.5" thickBot="1" x14ac:dyDescent="0.3">
      <c r="B29" s="57" t="s">
        <v>450</v>
      </c>
      <c r="C29" s="38" t="s">
        <v>17</v>
      </c>
      <c r="D29" s="39"/>
      <c r="E29" s="40"/>
      <c r="F29" s="40"/>
      <c r="G29" s="40"/>
      <c r="H29" s="212"/>
      <c r="I29" s="277">
        <f>SUM(I5:I27)</f>
        <v>0</v>
      </c>
      <c r="J29" s="58"/>
      <c r="K29" s="275"/>
      <c r="L29" s="277">
        <f>SUM(L5:L27)</f>
        <v>0</v>
      </c>
    </row>
    <row r="30" spans="1:12" x14ac:dyDescent="0.25">
      <c r="A30" s="3"/>
      <c r="B30" s="3"/>
      <c r="C30" s="3"/>
      <c r="D30" s="3"/>
      <c r="E30" s="51"/>
      <c r="F30" s="51"/>
    </row>
    <row r="31" spans="1:12" x14ac:dyDescent="0.25">
      <c r="A31" s="3"/>
      <c r="B31" s="3"/>
      <c r="C31" s="3"/>
      <c r="D31" s="3"/>
      <c r="E31" s="51"/>
      <c r="F31" s="51"/>
    </row>
    <row r="32" spans="1:12" x14ac:dyDescent="0.25">
      <c r="A32" s="3"/>
      <c r="B32" s="3"/>
      <c r="C32" s="3"/>
      <c r="D32" s="3"/>
      <c r="E32" s="51"/>
      <c r="F32" s="51"/>
    </row>
    <row r="33" spans="1:6" x14ac:dyDescent="0.25">
      <c r="A33" s="3"/>
      <c r="B33" s="3"/>
      <c r="C33" s="3"/>
      <c r="D33" s="3"/>
      <c r="E33" s="51"/>
      <c r="F33" s="51"/>
    </row>
    <row r="34" spans="1:6" x14ac:dyDescent="0.25">
      <c r="A34" s="3"/>
      <c r="B34" s="3"/>
      <c r="C34" s="3"/>
      <c r="D34" s="3"/>
      <c r="E34" s="51"/>
      <c r="F34" s="51"/>
    </row>
    <row r="35" spans="1:6" x14ac:dyDescent="0.25">
      <c r="A35" s="3"/>
      <c r="B35" s="3"/>
      <c r="C35" s="3"/>
      <c r="D35" s="3"/>
      <c r="E35" s="51"/>
      <c r="F35" s="51"/>
    </row>
    <row r="36" spans="1:6" x14ac:dyDescent="0.25">
      <c r="A36" s="3"/>
      <c r="B36" s="3"/>
      <c r="C36" s="3"/>
      <c r="D36" s="3"/>
      <c r="E36" s="51"/>
      <c r="F36" s="51"/>
    </row>
    <row r="37" spans="1:6" x14ac:dyDescent="0.25">
      <c r="A37" s="3"/>
      <c r="B37" s="3"/>
      <c r="C37" s="3"/>
      <c r="D37" s="3"/>
      <c r="E37" s="51"/>
      <c r="F37" s="51"/>
    </row>
    <row r="38" spans="1:6" x14ac:dyDescent="0.25">
      <c r="A38" s="3"/>
      <c r="B38" s="3"/>
      <c r="C38" s="3"/>
      <c r="D38" s="3"/>
      <c r="E38" s="51"/>
      <c r="F38" s="51"/>
    </row>
    <row r="39" spans="1:6" x14ac:dyDescent="0.25">
      <c r="A39" s="3"/>
      <c r="B39" s="3"/>
      <c r="C39" s="3"/>
      <c r="D39" s="3"/>
      <c r="E39" s="51"/>
      <c r="F39" s="51"/>
    </row>
    <row r="40" spans="1:6" x14ac:dyDescent="0.25">
      <c r="A40" s="3"/>
      <c r="B40" s="3"/>
      <c r="C40" s="3"/>
      <c r="D40" s="3"/>
      <c r="E40" s="51"/>
      <c r="F40" s="51"/>
    </row>
  </sheetData>
  <mergeCells count="1">
    <mergeCell ref="B2:L2"/>
  </mergeCells>
  <pageMargins left="0.7" right="0.7" top="0.78740157499999996" bottom="0.78740157499999996" header="0.3" footer="0.3"/>
  <pageSetup paperSize="9" scale="67" fitToHeight="0" orientation="landscape" r:id="rId1"/>
  <headerFooter>
    <oddHeader>&amp;CSoupis prací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L48"/>
  <sheetViews>
    <sheetView tabSelected="1" view="pageBreakPreview" zoomScaleNormal="100" zoomScaleSheetLayoutView="100" zoomScalePageLayoutView="130" workbookViewId="0">
      <selection activeCell="I26" sqref="I26"/>
    </sheetView>
  </sheetViews>
  <sheetFormatPr defaultRowHeight="15" x14ac:dyDescent="0.25"/>
  <cols>
    <col min="1" max="1" width="4.140625" customWidth="1"/>
    <col min="2" max="2" width="8.140625" customWidth="1"/>
    <col min="3" max="3" width="50.5703125" style="48" customWidth="1"/>
    <col min="4" max="4" width="15.5703125" customWidth="1"/>
    <col min="5" max="5" width="9.5703125" customWidth="1"/>
    <col min="6" max="7" width="15.5703125" style="52" customWidth="1"/>
    <col min="8" max="8" width="15.5703125" style="215" customWidth="1"/>
    <col min="9" max="10" width="15.5703125" style="52" customWidth="1"/>
    <col min="11" max="11" width="13.5703125" customWidth="1"/>
    <col min="12" max="12" width="14.85546875" customWidth="1"/>
  </cols>
  <sheetData>
    <row r="2" spans="2:12" ht="21" x14ac:dyDescent="0.25">
      <c r="B2" s="419" t="s">
        <v>235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3.5" customHeight="1" thickBot="1" x14ac:dyDescent="0.3">
      <c r="C3" s="31"/>
      <c r="D3" s="31"/>
      <c r="E3" s="31"/>
      <c r="F3" s="31"/>
      <c r="G3" s="31"/>
      <c r="H3" s="261"/>
      <c r="I3" s="31"/>
      <c r="J3" s="31"/>
    </row>
    <row r="4" spans="2:12" ht="24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244" t="s">
        <v>7</v>
      </c>
      <c r="I4" s="132" t="s">
        <v>137</v>
      </c>
      <c r="J4" s="133" t="s">
        <v>143</v>
      </c>
      <c r="K4" s="158" t="s">
        <v>445</v>
      </c>
      <c r="L4" s="133" t="s">
        <v>441</v>
      </c>
    </row>
    <row r="5" spans="2:12" x14ac:dyDescent="0.25">
      <c r="B5" s="428" t="s">
        <v>265</v>
      </c>
      <c r="C5" s="429"/>
      <c r="D5" s="366"/>
      <c r="E5" s="367"/>
      <c r="F5" s="368"/>
      <c r="G5" s="368"/>
      <c r="H5" s="338"/>
      <c r="I5" s="340"/>
      <c r="J5" s="340"/>
      <c r="K5" s="341"/>
      <c r="L5" s="342"/>
    </row>
    <row r="6" spans="2:12" ht="27.4" customHeight="1" x14ac:dyDescent="0.25">
      <c r="B6" s="140">
        <v>278</v>
      </c>
      <c r="C6" s="238" t="s">
        <v>211</v>
      </c>
      <c r="D6" s="82" t="s">
        <v>92</v>
      </c>
      <c r="E6" s="84" t="s">
        <v>47</v>
      </c>
      <c r="F6" s="80">
        <v>215</v>
      </c>
      <c r="G6" s="85">
        <f>F6*J6</f>
        <v>430</v>
      </c>
      <c r="H6" s="348"/>
      <c r="I6" s="53">
        <f>G6*H6</f>
        <v>0</v>
      </c>
      <c r="J6" s="47">
        <v>2</v>
      </c>
      <c r="K6" s="213">
        <f t="shared" ref="K6:K16" si="0">G6*3</f>
        <v>1290</v>
      </c>
      <c r="L6" s="307">
        <f t="shared" ref="L6:L16" si="1">K6*H6</f>
        <v>0</v>
      </c>
    </row>
    <row r="7" spans="2:12" x14ac:dyDescent="0.25">
      <c r="B7" s="140">
        <v>279</v>
      </c>
      <c r="C7" s="238" t="s">
        <v>206</v>
      </c>
      <c r="D7" s="82" t="s">
        <v>92</v>
      </c>
      <c r="E7" s="1" t="s">
        <v>14</v>
      </c>
      <c r="F7" s="19">
        <v>15</v>
      </c>
      <c r="G7" s="17">
        <f t="shared" ref="G7:G10" si="2">F7*J7</f>
        <v>30</v>
      </c>
      <c r="H7" s="348"/>
      <c r="I7" s="53">
        <f>G7*H7</f>
        <v>0</v>
      </c>
      <c r="J7" s="47">
        <v>2</v>
      </c>
      <c r="K7" s="213">
        <f t="shared" si="0"/>
        <v>90</v>
      </c>
      <c r="L7" s="307">
        <f t="shared" si="1"/>
        <v>0</v>
      </c>
    </row>
    <row r="8" spans="2:12" x14ac:dyDescent="0.25">
      <c r="B8" s="140">
        <v>280</v>
      </c>
      <c r="C8" s="238" t="s">
        <v>266</v>
      </c>
      <c r="D8" s="82" t="s">
        <v>181</v>
      </c>
      <c r="E8" s="1" t="s">
        <v>47</v>
      </c>
      <c r="F8" s="19">
        <v>2.56</v>
      </c>
      <c r="G8" s="17">
        <f>F8*J8</f>
        <v>133.12</v>
      </c>
      <c r="H8" s="348"/>
      <c r="I8" s="53">
        <f>G8*H8</f>
        <v>0</v>
      </c>
      <c r="J8" s="47">
        <v>52</v>
      </c>
      <c r="K8" s="213">
        <f t="shared" si="0"/>
        <v>399.36</v>
      </c>
      <c r="L8" s="307">
        <f t="shared" si="1"/>
        <v>0</v>
      </c>
    </row>
    <row r="9" spans="2:12" ht="30" x14ac:dyDescent="0.25">
      <c r="B9" s="140">
        <v>281</v>
      </c>
      <c r="C9" s="32" t="s">
        <v>44</v>
      </c>
      <c r="D9" s="10" t="s">
        <v>9</v>
      </c>
      <c r="E9" s="1" t="s">
        <v>21</v>
      </c>
      <c r="F9" s="19">
        <v>1</v>
      </c>
      <c r="G9" s="17">
        <f t="shared" si="2"/>
        <v>1</v>
      </c>
      <c r="H9" s="348"/>
      <c r="I9" s="53">
        <f>G9*H9</f>
        <v>0</v>
      </c>
      <c r="J9" s="47">
        <v>1</v>
      </c>
      <c r="K9" s="213">
        <f t="shared" si="0"/>
        <v>3</v>
      </c>
      <c r="L9" s="307">
        <f t="shared" si="1"/>
        <v>0</v>
      </c>
    </row>
    <row r="10" spans="2:12" x14ac:dyDescent="0.25">
      <c r="B10" s="140">
        <v>282</v>
      </c>
      <c r="C10" s="32" t="s">
        <v>267</v>
      </c>
      <c r="D10" s="10" t="s">
        <v>9</v>
      </c>
      <c r="E10" s="1" t="s">
        <v>21</v>
      </c>
      <c r="F10" s="19">
        <v>1</v>
      </c>
      <c r="G10" s="17">
        <f t="shared" si="2"/>
        <v>1</v>
      </c>
      <c r="H10" s="348"/>
      <c r="I10" s="53">
        <f>G10*H10</f>
        <v>0</v>
      </c>
      <c r="J10" s="47">
        <v>1</v>
      </c>
      <c r="K10" s="213">
        <f t="shared" si="0"/>
        <v>3</v>
      </c>
      <c r="L10" s="307">
        <f t="shared" si="1"/>
        <v>0</v>
      </c>
    </row>
    <row r="11" spans="2:12" s="3" customFormat="1" x14ac:dyDescent="0.25">
      <c r="B11" s="361"/>
      <c r="C11" s="362" t="s">
        <v>268</v>
      </c>
      <c r="D11" s="363"/>
      <c r="E11" s="363"/>
      <c r="F11" s="364"/>
      <c r="G11" s="364"/>
      <c r="H11" s="365"/>
      <c r="I11" s="53"/>
      <c r="J11" s="365"/>
      <c r="K11" s="326"/>
      <c r="L11" s="344"/>
    </row>
    <row r="12" spans="2:12" s="3" customFormat="1" ht="30" x14ac:dyDescent="0.25">
      <c r="B12" s="140">
        <v>283</v>
      </c>
      <c r="C12" s="50" t="s">
        <v>422</v>
      </c>
      <c r="D12" s="10" t="s">
        <v>9</v>
      </c>
      <c r="E12" s="84" t="s">
        <v>47</v>
      </c>
      <c r="F12" s="80">
        <v>222.1</v>
      </c>
      <c r="G12" s="85">
        <f t="shared" ref="G12:G15" si="3">F12*J12</f>
        <v>222.1</v>
      </c>
      <c r="H12" s="348"/>
      <c r="I12" s="53">
        <f>G12*H12</f>
        <v>0</v>
      </c>
      <c r="J12" s="95">
        <v>1</v>
      </c>
      <c r="K12" s="213">
        <f t="shared" si="0"/>
        <v>666.3</v>
      </c>
      <c r="L12" s="307">
        <f t="shared" si="1"/>
        <v>0</v>
      </c>
    </row>
    <row r="13" spans="2:12" s="3" customFormat="1" x14ac:dyDescent="0.25">
      <c r="B13" s="239">
        <v>284</v>
      </c>
      <c r="C13" s="238" t="s">
        <v>206</v>
      </c>
      <c r="D13" s="82" t="s">
        <v>92</v>
      </c>
      <c r="E13" s="84" t="s">
        <v>14</v>
      </c>
      <c r="F13" s="80">
        <v>2</v>
      </c>
      <c r="G13" s="85">
        <f t="shared" si="3"/>
        <v>2</v>
      </c>
      <c r="H13" s="348"/>
      <c r="I13" s="53">
        <f>G13*H13</f>
        <v>0</v>
      </c>
      <c r="J13" s="95">
        <v>1</v>
      </c>
      <c r="K13" s="213">
        <f t="shared" si="0"/>
        <v>6</v>
      </c>
      <c r="L13" s="307">
        <f t="shared" si="1"/>
        <v>0</v>
      </c>
    </row>
    <row r="14" spans="2:12" s="3" customFormat="1" ht="45" x14ac:dyDescent="0.25">
      <c r="B14" s="140">
        <v>285</v>
      </c>
      <c r="C14" s="168" t="s">
        <v>246</v>
      </c>
      <c r="D14" s="10" t="s">
        <v>56</v>
      </c>
      <c r="E14" s="1" t="s">
        <v>47</v>
      </c>
      <c r="F14" s="19">
        <f>10.7*4</f>
        <v>42.8</v>
      </c>
      <c r="G14" s="17">
        <f t="shared" si="3"/>
        <v>171.2</v>
      </c>
      <c r="H14" s="348"/>
      <c r="I14" s="53">
        <f>G14*H14</f>
        <v>0</v>
      </c>
      <c r="J14" s="47">
        <v>4</v>
      </c>
      <c r="K14" s="213">
        <f t="shared" si="0"/>
        <v>513.59999999999991</v>
      </c>
      <c r="L14" s="307">
        <f t="shared" si="1"/>
        <v>0</v>
      </c>
    </row>
    <row r="15" spans="2:12" s="3" customFormat="1" ht="45" x14ac:dyDescent="0.25">
      <c r="B15" s="239">
        <v>286</v>
      </c>
      <c r="C15" s="186" t="s">
        <v>443</v>
      </c>
      <c r="D15" s="10" t="s">
        <v>56</v>
      </c>
      <c r="E15" s="1" t="s">
        <v>14</v>
      </c>
      <c r="F15" s="19">
        <v>4</v>
      </c>
      <c r="G15" s="17">
        <f t="shared" si="3"/>
        <v>16</v>
      </c>
      <c r="H15" s="348"/>
      <c r="I15" s="53">
        <f>G15*H15</f>
        <v>0</v>
      </c>
      <c r="J15" s="47">
        <v>4</v>
      </c>
      <c r="K15" s="213">
        <f t="shared" si="0"/>
        <v>48</v>
      </c>
      <c r="L15" s="307">
        <f t="shared" si="1"/>
        <v>0</v>
      </c>
    </row>
    <row r="16" spans="2:12" s="3" customFormat="1" x14ac:dyDescent="0.25">
      <c r="B16" s="140">
        <v>287</v>
      </c>
      <c r="C16" s="50" t="s">
        <v>270</v>
      </c>
      <c r="D16" s="10" t="s">
        <v>13</v>
      </c>
      <c r="E16" s="1" t="s">
        <v>21</v>
      </c>
      <c r="F16" s="19">
        <v>1</v>
      </c>
      <c r="G16" s="17">
        <f>F16*J16</f>
        <v>1</v>
      </c>
      <c r="H16" s="348"/>
      <c r="I16" s="53">
        <f>G16*H16</f>
        <v>0</v>
      </c>
      <c r="J16" s="47">
        <v>1</v>
      </c>
      <c r="K16" s="281">
        <f t="shared" si="0"/>
        <v>3</v>
      </c>
      <c r="L16" s="308">
        <f t="shared" si="1"/>
        <v>0</v>
      </c>
    </row>
    <row r="17" spans="2:12" s="3" customFormat="1" x14ac:dyDescent="0.25">
      <c r="B17" s="360"/>
      <c r="C17" s="299" t="s">
        <v>387</v>
      </c>
      <c r="D17" s="90"/>
      <c r="E17" s="91"/>
      <c r="F17" s="92"/>
      <c r="G17" s="93"/>
      <c r="H17" s="231"/>
      <c r="I17" s="53"/>
      <c r="J17" s="92"/>
      <c r="K17" s="229"/>
      <c r="L17" s="335"/>
    </row>
    <row r="18" spans="2:12" s="3" customFormat="1" x14ac:dyDescent="0.25">
      <c r="B18" s="140">
        <v>288</v>
      </c>
      <c r="C18" s="302" t="s">
        <v>388</v>
      </c>
      <c r="D18" s="10" t="s">
        <v>13</v>
      </c>
      <c r="E18" s="1" t="s">
        <v>14</v>
      </c>
      <c r="F18" s="301"/>
      <c r="G18" s="19">
        <v>5</v>
      </c>
      <c r="H18" s="348"/>
      <c r="I18" s="53">
        <f t="shared" ref="I18:I23" si="4">G18*H18</f>
        <v>0</v>
      </c>
      <c r="J18" s="157"/>
      <c r="K18" s="281">
        <f t="shared" ref="K18:K23" si="5">G18*3</f>
        <v>15</v>
      </c>
      <c r="L18" s="308">
        <f t="shared" ref="L18:L23" si="6">K18*H18</f>
        <v>0</v>
      </c>
    </row>
    <row r="19" spans="2:12" s="3" customFormat="1" x14ac:dyDescent="0.25">
      <c r="B19" s="140">
        <v>289</v>
      </c>
      <c r="C19" s="300" t="s">
        <v>389</v>
      </c>
      <c r="D19" s="10" t="s">
        <v>13</v>
      </c>
      <c r="E19" s="1" t="s">
        <v>14</v>
      </c>
      <c r="F19" s="301"/>
      <c r="G19" s="19">
        <v>1</v>
      </c>
      <c r="H19" s="348"/>
      <c r="I19" s="53">
        <f t="shared" si="4"/>
        <v>0</v>
      </c>
      <c r="J19" s="157"/>
      <c r="K19" s="281">
        <f t="shared" si="5"/>
        <v>3</v>
      </c>
      <c r="L19" s="308">
        <f t="shared" si="6"/>
        <v>0</v>
      </c>
    </row>
    <row r="20" spans="2:12" s="3" customFormat="1" x14ac:dyDescent="0.25">
      <c r="B20" s="140">
        <v>290</v>
      </c>
      <c r="C20" s="302" t="s">
        <v>390</v>
      </c>
      <c r="D20" s="10" t="s">
        <v>13</v>
      </c>
      <c r="E20" s="1" t="s">
        <v>14</v>
      </c>
      <c r="F20" s="301"/>
      <c r="G20" s="19">
        <v>5</v>
      </c>
      <c r="H20" s="348"/>
      <c r="I20" s="53">
        <f t="shared" si="4"/>
        <v>0</v>
      </c>
      <c r="J20" s="157"/>
      <c r="K20" s="281">
        <f t="shared" si="5"/>
        <v>15</v>
      </c>
      <c r="L20" s="308">
        <f t="shared" si="6"/>
        <v>0</v>
      </c>
    </row>
    <row r="21" spans="2:12" s="3" customFormat="1" x14ac:dyDescent="0.25">
      <c r="B21" s="140">
        <v>291</v>
      </c>
      <c r="C21" s="300" t="s">
        <v>391</v>
      </c>
      <c r="D21" s="10" t="s">
        <v>13</v>
      </c>
      <c r="E21" s="1" t="s">
        <v>14</v>
      </c>
      <c r="F21" s="301"/>
      <c r="G21" s="19">
        <v>3</v>
      </c>
      <c r="H21" s="348"/>
      <c r="I21" s="53">
        <f t="shared" si="4"/>
        <v>0</v>
      </c>
      <c r="J21" s="157"/>
      <c r="K21" s="281">
        <f t="shared" si="5"/>
        <v>9</v>
      </c>
      <c r="L21" s="308">
        <f t="shared" si="6"/>
        <v>0</v>
      </c>
    </row>
    <row r="22" spans="2:12" s="3" customFormat="1" x14ac:dyDescent="0.25">
      <c r="B22" s="140">
        <v>292</v>
      </c>
      <c r="C22" s="302" t="s">
        <v>392</v>
      </c>
      <c r="D22" s="10" t="s">
        <v>13</v>
      </c>
      <c r="E22" s="1" t="s">
        <v>14</v>
      </c>
      <c r="F22" s="301"/>
      <c r="G22" s="19">
        <v>7</v>
      </c>
      <c r="H22" s="348"/>
      <c r="I22" s="53">
        <f t="shared" si="4"/>
        <v>0</v>
      </c>
      <c r="J22" s="157"/>
      <c r="K22" s="281">
        <f t="shared" si="5"/>
        <v>21</v>
      </c>
      <c r="L22" s="308">
        <f t="shared" si="6"/>
        <v>0</v>
      </c>
    </row>
    <row r="23" spans="2:12" s="3" customFormat="1" x14ac:dyDescent="0.25">
      <c r="B23" s="140">
        <v>293</v>
      </c>
      <c r="C23" s="300" t="s">
        <v>393</v>
      </c>
      <c r="D23" s="10" t="s">
        <v>13</v>
      </c>
      <c r="E23" s="1" t="s">
        <v>14</v>
      </c>
      <c r="F23" s="301"/>
      <c r="G23" s="19">
        <v>7</v>
      </c>
      <c r="H23" s="348"/>
      <c r="I23" s="53">
        <f t="shared" si="4"/>
        <v>0</v>
      </c>
      <c r="J23" s="157"/>
      <c r="K23" s="281">
        <f t="shared" si="5"/>
        <v>21</v>
      </c>
      <c r="L23" s="308">
        <f t="shared" si="6"/>
        <v>0</v>
      </c>
    </row>
    <row r="24" spans="2:12" s="3" customFormat="1" ht="15.75" thickBot="1" x14ac:dyDescent="0.3">
      <c r="B24" s="264"/>
      <c r="C24" s="265"/>
      <c r="D24" s="90"/>
      <c r="E24" s="91"/>
      <c r="F24" s="92"/>
      <c r="G24" s="93"/>
      <c r="H24" s="235"/>
      <c r="I24" s="93"/>
      <c r="J24" s="92"/>
    </row>
    <row r="25" spans="2:12" s="3" customFormat="1" ht="16.5" thickBot="1" x14ac:dyDescent="0.3">
      <c r="B25" s="57" t="s">
        <v>362</v>
      </c>
      <c r="C25" s="38" t="s">
        <v>18</v>
      </c>
      <c r="D25" s="39"/>
      <c r="E25" s="40"/>
      <c r="F25" s="40"/>
      <c r="G25" s="40"/>
      <c r="H25" s="212"/>
      <c r="I25" s="277">
        <f>SUM(I6:I24)</f>
        <v>0</v>
      </c>
      <c r="J25" s="59"/>
      <c r="K25" s="275"/>
      <c r="L25" s="277">
        <f>SUM(L6:L24)</f>
        <v>0</v>
      </c>
    </row>
    <row r="26" spans="2:12" s="3" customFormat="1" ht="15.75" x14ac:dyDescent="0.25">
      <c r="B26" s="7"/>
      <c r="C26" s="146"/>
      <c r="D26" s="147"/>
      <c r="E26" s="148"/>
      <c r="F26" s="148"/>
      <c r="G26" s="148"/>
      <c r="H26" s="262"/>
      <c r="I26" s="149"/>
      <c r="J26" s="149"/>
    </row>
    <row r="27" spans="2:12" ht="15.75" thickBot="1" x14ac:dyDescent="0.3">
      <c r="C27" s="421" t="s">
        <v>265</v>
      </c>
      <c r="D27" s="421"/>
      <c r="E27" s="6"/>
      <c r="F27" s="7"/>
      <c r="G27" s="7"/>
    </row>
    <row r="28" spans="2:12" ht="15.75" thickBot="1" x14ac:dyDescent="0.3">
      <c r="C28" s="8" t="s">
        <v>3</v>
      </c>
      <c r="D28" s="9" t="s">
        <v>4</v>
      </c>
      <c r="E28" s="6"/>
      <c r="F28" s="7"/>
      <c r="G28" s="7"/>
    </row>
    <row r="29" spans="2:12" x14ac:dyDescent="0.25">
      <c r="C29" s="12" t="s">
        <v>271</v>
      </c>
      <c r="D29" s="11" t="s">
        <v>272</v>
      </c>
      <c r="E29" s="6"/>
      <c r="F29" s="7"/>
      <c r="G29" s="7"/>
    </row>
    <row r="30" spans="2:12" x14ac:dyDescent="0.25">
      <c r="C30" s="15" t="s">
        <v>273</v>
      </c>
      <c r="D30" s="11" t="s">
        <v>274</v>
      </c>
      <c r="E30" s="6"/>
      <c r="F30" s="7"/>
      <c r="G30" s="7"/>
    </row>
    <row r="31" spans="2:12" x14ac:dyDescent="0.25">
      <c r="C31" s="15" t="s">
        <v>275</v>
      </c>
      <c r="D31" s="11" t="s">
        <v>276</v>
      </c>
      <c r="E31" s="6"/>
      <c r="F31" s="7"/>
      <c r="G31" s="7"/>
    </row>
    <row r="32" spans="2:12" x14ac:dyDescent="0.25">
      <c r="C32" s="15" t="s">
        <v>277</v>
      </c>
      <c r="D32" s="11" t="s">
        <v>10</v>
      </c>
      <c r="E32" s="6"/>
      <c r="F32" s="7"/>
      <c r="G32" s="7"/>
    </row>
    <row r="33" spans="3:7" x14ac:dyDescent="0.25">
      <c r="C33" s="15" t="s">
        <v>278</v>
      </c>
      <c r="D33" s="11" t="s">
        <v>279</v>
      </c>
      <c r="E33" s="6"/>
      <c r="F33" s="7"/>
      <c r="G33" s="7"/>
    </row>
    <row r="34" spans="3:7" x14ac:dyDescent="0.25">
      <c r="C34" s="15" t="s">
        <v>280</v>
      </c>
      <c r="D34" s="11" t="s">
        <v>10</v>
      </c>
      <c r="E34" s="6"/>
      <c r="F34" s="7"/>
      <c r="G34" s="7"/>
    </row>
    <row r="35" spans="3:7" x14ac:dyDescent="0.25">
      <c r="C35" s="15" t="s">
        <v>281</v>
      </c>
      <c r="D35" s="2" t="s">
        <v>10</v>
      </c>
      <c r="E35" s="6"/>
      <c r="F35" s="7"/>
      <c r="G35" s="7"/>
    </row>
    <row r="36" spans="3:7" ht="15.75" thickBot="1" x14ac:dyDescent="0.3">
      <c r="C36" s="13" t="s">
        <v>282</v>
      </c>
      <c r="D36" s="14" t="s">
        <v>10</v>
      </c>
      <c r="E36" s="6"/>
      <c r="F36" s="7"/>
      <c r="G36" s="7"/>
    </row>
    <row r="37" spans="3:7" x14ac:dyDescent="0.25">
      <c r="C37" s="5"/>
      <c r="D37" s="6"/>
      <c r="E37" s="6"/>
      <c r="F37" s="7"/>
      <c r="G37" s="7"/>
    </row>
    <row r="38" spans="3:7" ht="15.75" thickBot="1" x14ac:dyDescent="0.3">
      <c r="C38" s="421" t="s">
        <v>268</v>
      </c>
      <c r="D38" s="421"/>
      <c r="E38" s="6"/>
    </row>
    <row r="39" spans="3:7" ht="15.75" thickBot="1" x14ac:dyDescent="0.3">
      <c r="C39" s="8" t="s">
        <v>3</v>
      </c>
      <c r="D39" s="9" t="s">
        <v>4</v>
      </c>
      <c r="E39" s="6"/>
    </row>
    <row r="40" spans="3:7" x14ac:dyDescent="0.25">
      <c r="C40" s="12" t="s">
        <v>283</v>
      </c>
      <c r="D40" s="11" t="s">
        <v>284</v>
      </c>
      <c r="E40" s="6"/>
    </row>
    <row r="41" spans="3:7" x14ac:dyDescent="0.25">
      <c r="C41" s="15" t="s">
        <v>285</v>
      </c>
      <c r="D41" s="11" t="s">
        <v>286</v>
      </c>
      <c r="E41" s="6"/>
    </row>
    <row r="42" spans="3:7" x14ac:dyDescent="0.25">
      <c r="C42" s="15" t="s">
        <v>287</v>
      </c>
      <c r="D42" s="2" t="s">
        <v>288</v>
      </c>
      <c r="E42" s="6"/>
    </row>
    <row r="43" spans="3:7" x14ac:dyDescent="0.25">
      <c r="C43" s="15" t="s">
        <v>289</v>
      </c>
      <c r="D43" s="2" t="s">
        <v>290</v>
      </c>
      <c r="E43" s="6"/>
    </row>
    <row r="44" spans="3:7" x14ac:dyDescent="0.25">
      <c r="C44" s="15" t="s">
        <v>291</v>
      </c>
      <c r="D44" s="2" t="s">
        <v>290</v>
      </c>
      <c r="E44" s="6"/>
    </row>
    <row r="45" spans="3:7" x14ac:dyDescent="0.25">
      <c r="C45" s="15" t="s">
        <v>292</v>
      </c>
      <c r="D45" s="2" t="s">
        <v>293</v>
      </c>
      <c r="E45" s="6"/>
    </row>
    <row r="46" spans="3:7" x14ac:dyDescent="0.25">
      <c r="C46" s="15" t="s">
        <v>294</v>
      </c>
      <c r="D46" s="2" t="s">
        <v>10</v>
      </c>
      <c r="E46" s="6"/>
    </row>
    <row r="47" spans="3:7" x14ac:dyDescent="0.25">
      <c r="C47" s="15" t="s">
        <v>295</v>
      </c>
      <c r="D47" s="2" t="s">
        <v>125</v>
      </c>
      <c r="E47" s="6"/>
    </row>
    <row r="48" spans="3:7" ht="15.75" thickBot="1" x14ac:dyDescent="0.3">
      <c r="C48" s="13" t="s">
        <v>296</v>
      </c>
      <c r="D48" s="14" t="s">
        <v>10</v>
      </c>
      <c r="E48" s="6"/>
    </row>
  </sheetData>
  <mergeCells count="4">
    <mergeCell ref="C27:D27"/>
    <mergeCell ref="C38:D38"/>
    <mergeCell ref="B5:C5"/>
    <mergeCell ref="B2:L2"/>
  </mergeCells>
  <pageMargins left="0.7" right="0.7" top="0.78740157499999996" bottom="0.78740157499999996" header="0.3" footer="0.3"/>
  <pageSetup paperSize="9" scale="69" fitToHeight="0" orientation="landscape" r:id="rId1"/>
  <headerFooter>
    <oddHeader>&amp;CSoupis prací</oddHeader>
  </headerFooter>
  <rowBreaks count="1" manualBreakCount="1">
    <brk id="37" min="1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R9"/>
  <sheetViews>
    <sheetView view="pageBreakPreview" topLeftCell="B1" zoomScale="115" zoomScaleNormal="115" zoomScaleSheetLayoutView="115" zoomScalePageLayoutView="145" workbookViewId="0">
      <selection activeCell="J30" sqref="J30"/>
    </sheetView>
  </sheetViews>
  <sheetFormatPr defaultRowHeight="15" outlineLevelRow="1" x14ac:dyDescent="0.25"/>
  <cols>
    <col min="1" max="1" width="2.5703125" customWidth="1"/>
    <col min="2" max="2" width="7.5703125" customWidth="1"/>
    <col min="3" max="3" width="52" customWidth="1"/>
    <col min="4" max="4" width="15.5703125" customWidth="1"/>
    <col min="5" max="5" width="9.5703125" style="52" customWidth="1"/>
    <col min="6" max="6" width="13.42578125" style="52" customWidth="1"/>
    <col min="7" max="7" width="15.5703125" style="52" customWidth="1"/>
    <col min="8" max="8" width="12.5703125" style="52" customWidth="1"/>
    <col min="9" max="10" width="15.5703125" style="52" customWidth="1"/>
    <col min="11" max="11" width="11.42578125" customWidth="1"/>
    <col min="12" max="12" width="14.7109375" customWidth="1"/>
  </cols>
  <sheetData>
    <row r="2" spans="2:18" ht="21" x14ac:dyDescent="0.25">
      <c r="B2" s="419" t="s">
        <v>297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8" ht="19.5" thickBot="1" x14ac:dyDescent="0.3">
      <c r="B3" s="126"/>
      <c r="C3" s="5"/>
      <c r="D3" s="6"/>
      <c r="E3" s="7"/>
      <c r="F3" s="7"/>
      <c r="G3" s="7"/>
      <c r="H3" s="7"/>
      <c r="I3" s="7"/>
      <c r="J3" s="51"/>
    </row>
    <row r="4" spans="2:18" s="16" customFormat="1" ht="36.75" outlineLevel="1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131" t="s">
        <v>7</v>
      </c>
      <c r="I4" s="132" t="s">
        <v>137</v>
      </c>
      <c r="J4" s="133" t="s">
        <v>143</v>
      </c>
      <c r="K4" s="127" t="s">
        <v>445</v>
      </c>
      <c r="L4" s="133" t="s">
        <v>441</v>
      </c>
      <c r="M4" s="3"/>
      <c r="N4" s="3"/>
      <c r="O4" s="3"/>
      <c r="P4" s="3"/>
      <c r="Q4" s="3"/>
      <c r="R4" s="3"/>
    </row>
    <row r="5" spans="2:18" s="3" customFormat="1" ht="30" outlineLevel="1" x14ac:dyDescent="0.25">
      <c r="B5" s="134">
        <v>294</v>
      </c>
      <c r="C5" s="135" t="s">
        <v>100</v>
      </c>
      <c r="D5" s="136" t="s">
        <v>101</v>
      </c>
      <c r="E5" s="1" t="s">
        <v>21</v>
      </c>
      <c r="F5" s="19">
        <v>1</v>
      </c>
      <c r="G5" s="17">
        <f>F5*J5</f>
        <v>2</v>
      </c>
      <c r="H5" s="305"/>
      <c r="I5" s="85">
        <f>G5*H5</f>
        <v>0</v>
      </c>
      <c r="J5" s="95">
        <v>2</v>
      </c>
      <c r="K5" s="279">
        <v>2</v>
      </c>
      <c r="L5" s="307">
        <f>K5*H5</f>
        <v>0</v>
      </c>
    </row>
    <row r="6" spans="2:18" s="3" customFormat="1" ht="30" outlineLevel="1" x14ac:dyDescent="0.25">
      <c r="B6" s="134">
        <v>295</v>
      </c>
      <c r="C6" s="135" t="s">
        <v>382</v>
      </c>
      <c r="D6" s="136" t="s">
        <v>383</v>
      </c>
      <c r="E6" s="1" t="s">
        <v>14</v>
      </c>
      <c r="F6" s="19">
        <v>1</v>
      </c>
      <c r="G6" s="17">
        <f t="shared" ref="G6:G7" si="0">F6*J6</f>
        <v>1</v>
      </c>
      <c r="H6" s="305"/>
      <c r="I6" s="85">
        <f t="shared" ref="I6" si="1">G6*H6</f>
        <v>0</v>
      </c>
      <c r="J6" s="95">
        <v>1</v>
      </c>
      <c r="K6" s="281">
        <v>1</v>
      </c>
      <c r="L6" s="307">
        <f t="shared" ref="L6:L7" si="2">K6*H6</f>
        <v>0</v>
      </c>
    </row>
    <row r="7" spans="2:18" s="3" customFormat="1" outlineLevel="1" x14ac:dyDescent="0.25">
      <c r="B7" s="134">
        <v>296</v>
      </c>
      <c r="C7" s="135" t="s">
        <v>248</v>
      </c>
      <c r="D7" s="136" t="s">
        <v>249</v>
      </c>
      <c r="E7" s="1" t="s">
        <v>14</v>
      </c>
      <c r="F7" s="19">
        <v>1</v>
      </c>
      <c r="G7" s="19">
        <f t="shared" si="0"/>
        <v>1</v>
      </c>
      <c r="H7" s="305"/>
      <c r="I7" s="85">
        <f t="shared" ref="I7" si="3">G7*H7</f>
        <v>0</v>
      </c>
      <c r="J7" s="95">
        <v>1</v>
      </c>
      <c r="K7" s="281">
        <v>3</v>
      </c>
      <c r="L7" s="308">
        <f t="shared" si="2"/>
        <v>0</v>
      </c>
    </row>
    <row r="8" spans="2:18" ht="15.75" thickBot="1" x14ac:dyDescent="0.3">
      <c r="H8" s="215"/>
      <c r="I8" s="215"/>
      <c r="J8" s="215"/>
      <c r="K8" s="215"/>
    </row>
    <row r="9" spans="2:18" s="3" customFormat="1" ht="16.5" thickBot="1" x14ac:dyDescent="0.3">
      <c r="B9" s="57" t="s">
        <v>363</v>
      </c>
      <c r="C9" s="38" t="s">
        <v>107</v>
      </c>
      <c r="D9" s="39"/>
      <c r="E9" s="40"/>
      <c r="F9" s="40"/>
      <c r="G9" s="40"/>
      <c r="H9" s="212"/>
      <c r="I9" s="212">
        <f>SUM(I5:I7)</f>
        <v>0</v>
      </c>
      <c r="J9" s="276"/>
      <c r="K9" s="232"/>
      <c r="L9" s="232">
        <f>SUM(L5:L7)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71" orientation="landscape" r:id="rId1"/>
  <headerFooter>
    <oddHeader>&amp;CSoupis prací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L42"/>
  <sheetViews>
    <sheetView view="pageBreakPreview" zoomScaleNormal="100" zoomScaleSheetLayoutView="100" zoomScalePageLayoutView="130" workbookViewId="0">
      <selection activeCell="I5" sqref="I5"/>
    </sheetView>
  </sheetViews>
  <sheetFormatPr defaultRowHeight="15" x14ac:dyDescent="0.25"/>
  <cols>
    <col min="1" max="1" width="3.140625" customWidth="1"/>
    <col min="2" max="2" width="7.5703125" customWidth="1"/>
    <col min="3" max="3" width="59.140625" customWidth="1"/>
    <col min="4" max="4" width="17.140625" customWidth="1"/>
    <col min="5" max="5" width="9.5703125" style="52" customWidth="1"/>
    <col min="6" max="6" width="15.5703125" style="52" customWidth="1"/>
    <col min="7" max="7" width="15.5703125" style="215" customWidth="1"/>
    <col min="8" max="8" width="13.28515625" style="52" customWidth="1"/>
    <col min="9" max="10" width="15.5703125" style="52" customWidth="1"/>
    <col min="11" max="11" width="10.5703125" customWidth="1"/>
    <col min="12" max="12" width="14.85546875" customWidth="1"/>
  </cols>
  <sheetData>
    <row r="1" spans="2:12" ht="9.4" customHeight="1" x14ac:dyDescent="0.25"/>
    <row r="2" spans="2:12" ht="21" x14ac:dyDescent="0.25">
      <c r="B2" s="419" t="s">
        <v>298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8.75" thickBot="1" x14ac:dyDescent="0.3">
      <c r="B3" s="4"/>
      <c r="C3" s="5"/>
      <c r="D3" s="6"/>
      <c r="E3" s="7"/>
      <c r="F3" s="7"/>
      <c r="G3" s="217"/>
      <c r="H3" s="7"/>
      <c r="I3" s="7"/>
      <c r="J3" s="51"/>
    </row>
    <row r="4" spans="2:12" s="3" customFormat="1" ht="36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244" t="s">
        <v>136</v>
      </c>
      <c r="H4" s="131" t="s">
        <v>7</v>
      </c>
      <c r="I4" s="132" t="s">
        <v>137</v>
      </c>
      <c r="J4" s="158" t="s">
        <v>143</v>
      </c>
      <c r="K4" s="127" t="s">
        <v>445</v>
      </c>
      <c r="L4" s="314" t="s">
        <v>441</v>
      </c>
    </row>
    <row r="5" spans="2:12" s="3" customFormat="1" ht="60" x14ac:dyDescent="0.25">
      <c r="B5" s="96">
        <v>297</v>
      </c>
      <c r="C5" s="160" t="s">
        <v>299</v>
      </c>
      <c r="D5" s="103" t="s">
        <v>16</v>
      </c>
      <c r="E5" s="98" t="s">
        <v>14</v>
      </c>
      <c r="F5" s="99">
        <v>36</v>
      </c>
      <c r="G5" s="223">
        <f>F5*J5</f>
        <v>72</v>
      </c>
      <c r="H5" s="312"/>
      <c r="I5" s="223">
        <f t="shared" ref="I5:I24" si="0">G5*H5</f>
        <v>0</v>
      </c>
      <c r="J5" s="101">
        <v>2</v>
      </c>
      <c r="K5" s="213">
        <f>G5*3</f>
        <v>216</v>
      </c>
      <c r="L5" s="307">
        <f>K5*H5</f>
        <v>0</v>
      </c>
    </row>
    <row r="6" spans="2:12" s="3" customFormat="1" ht="45" x14ac:dyDescent="0.25">
      <c r="B6" s="102">
        <v>298</v>
      </c>
      <c r="C6" s="139" t="s">
        <v>20</v>
      </c>
      <c r="D6" s="10" t="s">
        <v>55</v>
      </c>
      <c r="E6" s="1" t="s">
        <v>21</v>
      </c>
      <c r="F6" s="19">
        <v>1</v>
      </c>
      <c r="G6" s="85">
        <f t="shared" ref="G6:G24" si="1">F6*J6</f>
        <v>4</v>
      </c>
      <c r="H6" s="305"/>
      <c r="I6" s="85">
        <f t="shared" si="0"/>
        <v>0</v>
      </c>
      <c r="J6" s="47">
        <v>4</v>
      </c>
      <c r="K6" s="213">
        <f t="shared" ref="K6:K28" si="2">G6*3</f>
        <v>12</v>
      </c>
      <c r="L6" s="307">
        <f t="shared" ref="L6:L28" si="3">K6*H6</f>
        <v>0</v>
      </c>
    </row>
    <row r="7" spans="2:12" s="3" customFormat="1" x14ac:dyDescent="0.25">
      <c r="B7" s="137">
        <v>299</v>
      </c>
      <c r="C7" s="150" t="s">
        <v>22</v>
      </c>
      <c r="D7" s="10" t="s">
        <v>15</v>
      </c>
      <c r="E7" s="1" t="s">
        <v>21</v>
      </c>
      <c r="F7" s="19">
        <v>1</v>
      </c>
      <c r="G7" s="85">
        <f t="shared" si="1"/>
        <v>1</v>
      </c>
      <c r="H7" s="305"/>
      <c r="I7" s="85">
        <f t="shared" si="0"/>
        <v>0</v>
      </c>
      <c r="J7" s="47">
        <v>1</v>
      </c>
      <c r="K7" s="213">
        <f t="shared" si="2"/>
        <v>3</v>
      </c>
      <c r="L7" s="307">
        <f t="shared" si="3"/>
        <v>0</v>
      </c>
    </row>
    <row r="8" spans="2:12" s="3" customFormat="1" ht="45" x14ac:dyDescent="0.25">
      <c r="B8" s="102">
        <v>300</v>
      </c>
      <c r="C8" s="139" t="s">
        <v>23</v>
      </c>
      <c r="D8" s="10" t="s">
        <v>55</v>
      </c>
      <c r="E8" s="1" t="s">
        <v>21</v>
      </c>
      <c r="F8" s="19">
        <v>1</v>
      </c>
      <c r="G8" s="85">
        <f t="shared" si="1"/>
        <v>4</v>
      </c>
      <c r="H8" s="305"/>
      <c r="I8" s="85">
        <f t="shared" si="0"/>
        <v>0</v>
      </c>
      <c r="J8" s="47">
        <v>4</v>
      </c>
      <c r="K8" s="213">
        <f t="shared" si="2"/>
        <v>12</v>
      </c>
      <c r="L8" s="307">
        <f t="shared" si="3"/>
        <v>0</v>
      </c>
    </row>
    <row r="9" spans="2:12" s="3" customFormat="1" x14ac:dyDescent="0.25">
      <c r="B9" s="137">
        <v>301</v>
      </c>
      <c r="C9" s="150" t="s">
        <v>24</v>
      </c>
      <c r="D9" s="10" t="s">
        <v>15</v>
      </c>
      <c r="E9" s="1" t="s">
        <v>21</v>
      </c>
      <c r="F9" s="19">
        <v>1</v>
      </c>
      <c r="G9" s="85">
        <f t="shared" si="1"/>
        <v>1</v>
      </c>
      <c r="H9" s="305"/>
      <c r="I9" s="85">
        <f t="shared" si="0"/>
        <v>0</v>
      </c>
      <c r="J9" s="47">
        <v>1</v>
      </c>
      <c r="K9" s="213">
        <f t="shared" si="2"/>
        <v>3</v>
      </c>
      <c r="L9" s="307">
        <f t="shared" si="3"/>
        <v>0</v>
      </c>
    </row>
    <row r="10" spans="2:12" s="3" customFormat="1" x14ac:dyDescent="0.25">
      <c r="B10" s="102">
        <v>302</v>
      </c>
      <c r="C10" s="150" t="s">
        <v>25</v>
      </c>
      <c r="D10" s="10" t="s">
        <v>15</v>
      </c>
      <c r="E10" s="1" t="s">
        <v>21</v>
      </c>
      <c r="F10" s="19">
        <v>1</v>
      </c>
      <c r="G10" s="85">
        <f t="shared" si="1"/>
        <v>1</v>
      </c>
      <c r="H10" s="305"/>
      <c r="I10" s="85">
        <f t="shared" si="0"/>
        <v>0</v>
      </c>
      <c r="J10" s="47">
        <v>1</v>
      </c>
      <c r="K10" s="213">
        <f t="shared" si="2"/>
        <v>3</v>
      </c>
      <c r="L10" s="307">
        <f t="shared" si="3"/>
        <v>0</v>
      </c>
    </row>
    <row r="11" spans="2:12" s="3" customFormat="1" ht="30" x14ac:dyDescent="0.25">
      <c r="B11" s="137">
        <v>303</v>
      </c>
      <c r="C11" s="139" t="s">
        <v>26</v>
      </c>
      <c r="D11" s="10" t="s">
        <v>30</v>
      </c>
      <c r="E11" s="1" t="s">
        <v>21</v>
      </c>
      <c r="F11" s="19">
        <v>1</v>
      </c>
      <c r="G11" s="85">
        <f t="shared" si="1"/>
        <v>1</v>
      </c>
      <c r="H11" s="305"/>
      <c r="I11" s="85">
        <f>G11*H11</f>
        <v>0</v>
      </c>
      <c r="J11" s="47">
        <v>1</v>
      </c>
      <c r="K11" s="213">
        <f t="shared" si="2"/>
        <v>3</v>
      </c>
      <c r="L11" s="307">
        <f t="shared" si="3"/>
        <v>0</v>
      </c>
    </row>
    <row r="12" spans="2:12" s="3" customFormat="1" ht="30" x14ac:dyDescent="0.25">
      <c r="B12" s="102">
        <v>304</v>
      </c>
      <c r="C12" s="139" t="s">
        <v>27</v>
      </c>
      <c r="D12" s="10" t="s">
        <v>30</v>
      </c>
      <c r="E12" s="1" t="s">
        <v>12</v>
      </c>
      <c r="F12" s="19">
        <v>4</v>
      </c>
      <c r="G12" s="85">
        <f t="shared" si="1"/>
        <v>4</v>
      </c>
      <c r="H12" s="305"/>
      <c r="I12" s="85">
        <f t="shared" si="0"/>
        <v>0</v>
      </c>
      <c r="J12" s="47">
        <v>1</v>
      </c>
      <c r="K12" s="213">
        <f t="shared" si="2"/>
        <v>12</v>
      </c>
      <c r="L12" s="307">
        <f t="shared" si="3"/>
        <v>0</v>
      </c>
    </row>
    <row r="13" spans="2:12" s="3" customFormat="1" x14ac:dyDescent="0.25">
      <c r="B13" s="137">
        <v>305</v>
      </c>
      <c r="C13" s="49" t="s">
        <v>444</v>
      </c>
      <c r="D13" s="10" t="s">
        <v>15</v>
      </c>
      <c r="E13" s="1" t="s">
        <v>21</v>
      </c>
      <c r="F13" s="19">
        <v>1</v>
      </c>
      <c r="G13" s="85">
        <f t="shared" si="1"/>
        <v>1</v>
      </c>
      <c r="H13" s="305"/>
      <c r="I13" s="85">
        <f t="shared" si="0"/>
        <v>0</v>
      </c>
      <c r="J13" s="47">
        <v>1</v>
      </c>
      <c r="K13" s="213">
        <f t="shared" si="2"/>
        <v>3</v>
      </c>
      <c r="L13" s="307">
        <f t="shared" si="3"/>
        <v>0</v>
      </c>
    </row>
    <row r="14" spans="2:12" s="3" customFormat="1" x14ac:dyDescent="0.25">
      <c r="B14" s="102">
        <v>306</v>
      </c>
      <c r="C14" s="150" t="s">
        <v>95</v>
      </c>
      <c r="D14" s="10" t="s">
        <v>135</v>
      </c>
      <c r="E14" s="1" t="s">
        <v>21</v>
      </c>
      <c r="F14" s="19">
        <v>1</v>
      </c>
      <c r="G14" s="85">
        <f t="shared" si="1"/>
        <v>2</v>
      </c>
      <c r="H14" s="305"/>
      <c r="I14" s="85">
        <f t="shared" si="0"/>
        <v>0</v>
      </c>
      <c r="J14" s="47">
        <v>2</v>
      </c>
      <c r="K14" s="213">
        <f t="shared" si="2"/>
        <v>6</v>
      </c>
      <c r="L14" s="307">
        <f t="shared" si="3"/>
        <v>0</v>
      </c>
    </row>
    <row r="15" spans="2:12" s="121" customFormat="1" x14ac:dyDescent="0.25">
      <c r="B15" s="137">
        <v>307</v>
      </c>
      <c r="C15" s="81" t="s">
        <v>34</v>
      </c>
      <c r="D15" s="82" t="s">
        <v>13</v>
      </c>
      <c r="E15" s="84" t="s">
        <v>35</v>
      </c>
      <c r="F15" s="80">
        <v>860</v>
      </c>
      <c r="G15" s="85">
        <f t="shared" si="1"/>
        <v>860</v>
      </c>
      <c r="H15" s="305"/>
      <c r="I15" s="85">
        <f t="shared" si="0"/>
        <v>0</v>
      </c>
      <c r="J15" s="95">
        <v>1</v>
      </c>
      <c r="K15" s="213">
        <f t="shared" si="2"/>
        <v>2580</v>
      </c>
      <c r="L15" s="307">
        <f t="shared" si="3"/>
        <v>0</v>
      </c>
    </row>
    <row r="16" spans="2:12" s="3" customFormat="1" ht="45" x14ac:dyDescent="0.25">
      <c r="B16" s="102">
        <v>308</v>
      </c>
      <c r="C16" s="50" t="s">
        <v>38</v>
      </c>
      <c r="D16" s="10" t="s">
        <v>133</v>
      </c>
      <c r="E16" s="1" t="s">
        <v>21</v>
      </c>
      <c r="F16" s="19">
        <v>1</v>
      </c>
      <c r="G16" s="85">
        <f t="shared" si="1"/>
        <v>2</v>
      </c>
      <c r="H16" s="305"/>
      <c r="I16" s="85">
        <f t="shared" si="0"/>
        <v>0</v>
      </c>
      <c r="J16" s="47">
        <v>2</v>
      </c>
      <c r="K16" s="213">
        <f t="shared" si="2"/>
        <v>6</v>
      </c>
      <c r="L16" s="307">
        <f t="shared" si="3"/>
        <v>0</v>
      </c>
    </row>
    <row r="17" spans="1:12" s="3" customFormat="1" ht="30" x14ac:dyDescent="0.25">
      <c r="B17" s="137">
        <v>309</v>
      </c>
      <c r="C17" s="50" t="s">
        <v>96</v>
      </c>
      <c r="D17" s="10" t="s">
        <v>28</v>
      </c>
      <c r="E17" s="1" t="s">
        <v>21</v>
      </c>
      <c r="F17" s="19">
        <v>1</v>
      </c>
      <c r="G17" s="85">
        <f t="shared" si="1"/>
        <v>2</v>
      </c>
      <c r="H17" s="305"/>
      <c r="I17" s="85">
        <f t="shared" si="0"/>
        <v>0</v>
      </c>
      <c r="J17" s="47">
        <v>2</v>
      </c>
      <c r="K17" s="213">
        <f t="shared" si="2"/>
        <v>6</v>
      </c>
      <c r="L17" s="307">
        <f t="shared" si="3"/>
        <v>0</v>
      </c>
    </row>
    <row r="18" spans="1:12" s="3" customFormat="1" x14ac:dyDescent="0.25">
      <c r="B18" s="102">
        <v>310</v>
      </c>
      <c r="C18" s="18" t="s">
        <v>97</v>
      </c>
      <c r="D18" s="10" t="s">
        <v>15</v>
      </c>
      <c r="E18" s="1" t="s">
        <v>21</v>
      </c>
      <c r="F18" s="19">
        <v>1</v>
      </c>
      <c r="G18" s="85">
        <f t="shared" si="1"/>
        <v>1</v>
      </c>
      <c r="H18" s="305"/>
      <c r="I18" s="85">
        <f t="shared" si="0"/>
        <v>0</v>
      </c>
      <c r="J18" s="47">
        <v>1</v>
      </c>
      <c r="K18" s="213">
        <f t="shared" si="2"/>
        <v>3</v>
      </c>
      <c r="L18" s="307">
        <f t="shared" si="3"/>
        <v>0</v>
      </c>
    </row>
    <row r="19" spans="1:12" s="3" customFormat="1" x14ac:dyDescent="0.25">
      <c r="B19" s="137">
        <v>311</v>
      </c>
      <c r="C19" s="18" t="s">
        <v>406</v>
      </c>
      <c r="D19" s="10" t="s">
        <v>15</v>
      </c>
      <c r="E19" s="1" t="s">
        <v>21</v>
      </c>
      <c r="F19" s="19">
        <v>1</v>
      </c>
      <c r="G19" s="85">
        <f t="shared" si="1"/>
        <v>1</v>
      </c>
      <c r="H19" s="305"/>
      <c r="I19" s="85">
        <f t="shared" si="0"/>
        <v>0</v>
      </c>
      <c r="J19" s="47">
        <v>1</v>
      </c>
      <c r="K19" s="213">
        <f t="shared" si="2"/>
        <v>3</v>
      </c>
      <c r="L19" s="307">
        <f t="shared" si="3"/>
        <v>0</v>
      </c>
    </row>
    <row r="20" spans="1:12" s="3" customFormat="1" x14ac:dyDescent="0.25">
      <c r="B20" s="102">
        <v>312</v>
      </c>
      <c r="C20" s="18" t="s">
        <v>39</v>
      </c>
      <c r="D20" s="10" t="s">
        <v>15</v>
      </c>
      <c r="E20" s="1" t="s">
        <v>14</v>
      </c>
      <c r="F20" s="19">
        <v>25</v>
      </c>
      <c r="G20" s="85">
        <f t="shared" si="1"/>
        <v>25</v>
      </c>
      <c r="H20" s="305"/>
      <c r="I20" s="85">
        <f t="shared" si="0"/>
        <v>0</v>
      </c>
      <c r="J20" s="47">
        <v>1</v>
      </c>
      <c r="K20" s="213">
        <f t="shared" si="2"/>
        <v>75</v>
      </c>
      <c r="L20" s="307">
        <f t="shared" si="3"/>
        <v>0</v>
      </c>
    </row>
    <row r="21" spans="1:12" s="3" customFormat="1" x14ac:dyDescent="0.25">
      <c r="B21" s="137">
        <v>313</v>
      </c>
      <c r="C21" s="20" t="s">
        <v>40</v>
      </c>
      <c r="D21" s="10" t="s">
        <v>15</v>
      </c>
      <c r="E21" s="1" t="s">
        <v>21</v>
      </c>
      <c r="F21" s="19">
        <v>1</v>
      </c>
      <c r="G21" s="85">
        <f t="shared" si="1"/>
        <v>1</v>
      </c>
      <c r="H21" s="305"/>
      <c r="I21" s="85">
        <f t="shared" si="0"/>
        <v>0</v>
      </c>
      <c r="J21" s="47">
        <v>1</v>
      </c>
      <c r="K21" s="213">
        <f t="shared" si="2"/>
        <v>3</v>
      </c>
      <c r="L21" s="307">
        <f t="shared" si="3"/>
        <v>0</v>
      </c>
    </row>
    <row r="22" spans="1:12" s="3" customFormat="1" ht="45" x14ac:dyDescent="0.25">
      <c r="B22" s="102">
        <v>314</v>
      </c>
      <c r="C22" s="50" t="s">
        <v>132</v>
      </c>
      <c r="D22" s="10" t="s">
        <v>134</v>
      </c>
      <c r="E22" s="1" t="s">
        <v>21</v>
      </c>
      <c r="F22" s="19">
        <v>1</v>
      </c>
      <c r="G22" s="85">
        <f t="shared" si="1"/>
        <v>4</v>
      </c>
      <c r="H22" s="305"/>
      <c r="I22" s="85">
        <f t="shared" si="0"/>
        <v>0</v>
      </c>
      <c r="J22" s="47">
        <v>4</v>
      </c>
      <c r="K22" s="213">
        <f t="shared" si="2"/>
        <v>12</v>
      </c>
      <c r="L22" s="307">
        <f t="shared" si="3"/>
        <v>0</v>
      </c>
    </row>
    <row r="23" spans="1:12" s="3" customFormat="1" x14ac:dyDescent="0.25">
      <c r="B23" s="137">
        <v>315</v>
      </c>
      <c r="C23" s="165" t="s">
        <v>400</v>
      </c>
      <c r="D23" s="10" t="s">
        <v>15</v>
      </c>
      <c r="E23" s="1" t="s">
        <v>21</v>
      </c>
      <c r="F23" s="19">
        <v>1</v>
      </c>
      <c r="G23" s="85">
        <f t="shared" ref="G23" si="4">F23*J23</f>
        <v>1</v>
      </c>
      <c r="H23" s="305"/>
      <c r="I23" s="85">
        <f t="shared" ref="I23" si="5">G23*H23</f>
        <v>0</v>
      </c>
      <c r="J23" s="47">
        <v>1</v>
      </c>
      <c r="K23" s="213">
        <f t="shared" si="2"/>
        <v>3</v>
      </c>
      <c r="L23" s="307">
        <f t="shared" si="3"/>
        <v>0</v>
      </c>
    </row>
    <row r="24" spans="1:12" s="3" customFormat="1" x14ac:dyDescent="0.25">
      <c r="B24" s="102">
        <v>316</v>
      </c>
      <c r="C24" s="18" t="s">
        <v>300</v>
      </c>
      <c r="D24" s="10" t="s">
        <v>15</v>
      </c>
      <c r="E24" s="1" t="s">
        <v>21</v>
      </c>
      <c r="F24" s="19">
        <v>1</v>
      </c>
      <c r="G24" s="85">
        <f t="shared" si="1"/>
        <v>1</v>
      </c>
      <c r="H24" s="305"/>
      <c r="I24" s="85">
        <f t="shared" si="0"/>
        <v>0</v>
      </c>
      <c r="J24" s="47">
        <v>1</v>
      </c>
      <c r="K24" s="213">
        <f t="shared" si="2"/>
        <v>3</v>
      </c>
      <c r="L24" s="307">
        <f t="shared" si="3"/>
        <v>0</v>
      </c>
    </row>
    <row r="25" spans="1:12" s="3" customFormat="1" ht="30" x14ac:dyDescent="0.25">
      <c r="B25" s="137">
        <v>317</v>
      </c>
      <c r="C25" s="359" t="s">
        <v>371</v>
      </c>
      <c r="D25" s="21" t="s">
        <v>249</v>
      </c>
      <c r="E25" s="22" t="s">
        <v>14</v>
      </c>
      <c r="F25" s="30">
        <v>24</v>
      </c>
      <c r="G25" s="213">
        <f t="shared" ref="G25:G28" si="6">F25*J25</f>
        <v>24</v>
      </c>
      <c r="H25" s="304"/>
      <c r="I25" s="213">
        <f t="shared" ref="I25:I28" si="7">G25*H25</f>
        <v>0</v>
      </c>
      <c r="J25" s="55">
        <v>1</v>
      </c>
      <c r="K25" s="213">
        <f t="shared" si="2"/>
        <v>72</v>
      </c>
      <c r="L25" s="307">
        <f t="shared" si="3"/>
        <v>0</v>
      </c>
    </row>
    <row r="26" spans="1:12" s="3" customFormat="1" ht="30" x14ac:dyDescent="0.25">
      <c r="B26" s="102">
        <v>318</v>
      </c>
      <c r="C26" s="18" t="s">
        <v>405</v>
      </c>
      <c r="D26" s="10" t="s">
        <v>249</v>
      </c>
      <c r="E26" s="1" t="s">
        <v>21</v>
      </c>
      <c r="F26" s="19">
        <v>1</v>
      </c>
      <c r="G26" s="85">
        <f t="shared" si="6"/>
        <v>1</v>
      </c>
      <c r="H26" s="305"/>
      <c r="I26" s="85">
        <f t="shared" si="7"/>
        <v>0</v>
      </c>
      <c r="J26" s="47">
        <v>1</v>
      </c>
      <c r="K26" s="213">
        <f t="shared" si="2"/>
        <v>3</v>
      </c>
      <c r="L26" s="307">
        <f t="shared" si="3"/>
        <v>0</v>
      </c>
    </row>
    <row r="27" spans="1:12" s="3" customFormat="1" ht="30" x14ac:dyDescent="0.25">
      <c r="B27" s="137">
        <v>319</v>
      </c>
      <c r="C27" s="18" t="s">
        <v>431</v>
      </c>
      <c r="D27" s="10" t="s">
        <v>249</v>
      </c>
      <c r="E27" s="1" t="s">
        <v>21</v>
      </c>
      <c r="F27" s="19">
        <v>1</v>
      </c>
      <c r="G27" s="85">
        <f t="shared" si="6"/>
        <v>1</v>
      </c>
      <c r="H27" s="305"/>
      <c r="I27" s="85">
        <f t="shared" si="7"/>
        <v>0</v>
      </c>
      <c r="J27" s="47">
        <v>1</v>
      </c>
      <c r="K27" s="213">
        <f t="shared" si="2"/>
        <v>3</v>
      </c>
      <c r="L27" s="307">
        <f t="shared" si="3"/>
        <v>0</v>
      </c>
    </row>
    <row r="28" spans="1:12" s="3" customFormat="1" ht="30" x14ac:dyDescent="0.25">
      <c r="B28" s="102">
        <v>320</v>
      </c>
      <c r="C28" s="18" t="s">
        <v>258</v>
      </c>
      <c r="D28" s="10" t="s">
        <v>249</v>
      </c>
      <c r="E28" s="1" t="s">
        <v>21</v>
      </c>
      <c r="F28" s="19">
        <v>1</v>
      </c>
      <c r="G28" s="85">
        <f t="shared" si="6"/>
        <v>1</v>
      </c>
      <c r="H28" s="305"/>
      <c r="I28" s="85">
        <f t="shared" si="7"/>
        <v>0</v>
      </c>
      <c r="J28" s="47">
        <v>1</v>
      </c>
      <c r="K28" s="213">
        <f t="shared" si="2"/>
        <v>3</v>
      </c>
      <c r="L28" s="307">
        <f t="shared" si="3"/>
        <v>0</v>
      </c>
    </row>
    <row r="29" spans="1:12" ht="15.75" thickBot="1" x14ac:dyDescent="0.3"/>
    <row r="30" spans="1:12" s="3" customFormat="1" ht="16.5" thickBot="1" x14ac:dyDescent="0.3">
      <c r="B30" s="57" t="s">
        <v>364</v>
      </c>
      <c r="C30" s="38" t="s">
        <v>17</v>
      </c>
      <c r="D30" s="39"/>
      <c r="E30" s="40"/>
      <c r="F30" s="40"/>
      <c r="G30" s="263"/>
      <c r="H30" s="58"/>
      <c r="I30" s="58">
        <f>SUM(I5:I28)</f>
        <v>0</v>
      </c>
      <c r="J30" s="58"/>
      <c r="K30" s="275"/>
      <c r="L30" s="277">
        <f>SUM(L5:L28)</f>
        <v>0</v>
      </c>
    </row>
    <row r="31" spans="1:12" x14ac:dyDescent="0.25">
      <c r="A31" s="3"/>
      <c r="B31" s="3"/>
      <c r="C31" s="3"/>
      <c r="D31" s="3"/>
      <c r="E31" s="51"/>
      <c r="F31" s="51"/>
    </row>
    <row r="32" spans="1:12" x14ac:dyDescent="0.25">
      <c r="A32" s="3"/>
      <c r="B32" s="3"/>
      <c r="C32" s="3"/>
      <c r="D32" s="3"/>
      <c r="E32" s="51"/>
      <c r="F32" s="51"/>
    </row>
    <row r="33" spans="1:6" x14ac:dyDescent="0.25">
      <c r="A33" s="3"/>
      <c r="B33" s="3"/>
      <c r="C33" s="3"/>
      <c r="D33" s="3"/>
      <c r="E33" s="51"/>
      <c r="F33" s="51"/>
    </row>
    <row r="34" spans="1:6" x14ac:dyDescent="0.25">
      <c r="A34" s="3"/>
      <c r="B34" s="3"/>
      <c r="C34" s="3"/>
      <c r="D34" s="3"/>
      <c r="E34" s="51"/>
      <c r="F34" s="51"/>
    </row>
    <row r="35" spans="1:6" x14ac:dyDescent="0.25">
      <c r="A35" s="3"/>
      <c r="B35" s="3"/>
      <c r="C35" s="3"/>
      <c r="D35" s="3"/>
      <c r="E35" s="51"/>
      <c r="F35" s="51"/>
    </row>
    <row r="36" spans="1:6" x14ac:dyDescent="0.25">
      <c r="A36" s="3"/>
      <c r="B36" s="3"/>
      <c r="C36" s="3"/>
      <c r="D36" s="3"/>
      <c r="E36" s="51"/>
      <c r="F36" s="51"/>
    </row>
    <row r="37" spans="1:6" x14ac:dyDescent="0.25">
      <c r="A37" s="3"/>
      <c r="B37" s="3"/>
      <c r="C37" s="3"/>
      <c r="D37" s="3"/>
      <c r="E37" s="51"/>
      <c r="F37" s="51"/>
    </row>
    <row r="38" spans="1:6" x14ac:dyDescent="0.25">
      <c r="A38" s="3"/>
      <c r="B38" s="3"/>
      <c r="C38" s="3"/>
      <c r="D38" s="3"/>
      <c r="E38" s="51"/>
      <c r="F38" s="51"/>
    </row>
    <row r="39" spans="1:6" x14ac:dyDescent="0.25">
      <c r="A39" s="3"/>
      <c r="B39" s="3"/>
      <c r="C39" s="3"/>
      <c r="D39" s="3"/>
      <c r="E39" s="51"/>
      <c r="F39" s="51"/>
    </row>
    <row r="40" spans="1:6" x14ac:dyDescent="0.25">
      <c r="A40" s="3"/>
      <c r="B40" s="3"/>
      <c r="C40" s="3"/>
      <c r="D40" s="3"/>
      <c r="E40" s="51"/>
      <c r="F40" s="51"/>
    </row>
    <row r="41" spans="1:6" x14ac:dyDescent="0.25">
      <c r="A41" s="3"/>
      <c r="B41" s="3"/>
      <c r="C41" s="3"/>
      <c r="D41" s="3"/>
      <c r="E41" s="51"/>
      <c r="F41" s="51"/>
    </row>
    <row r="42" spans="1:6" x14ac:dyDescent="0.25">
      <c r="A42" s="3"/>
      <c r="B42" s="3"/>
      <c r="C42" s="3"/>
      <c r="D42" s="3"/>
      <c r="E42" s="51"/>
      <c r="F42" s="51"/>
    </row>
  </sheetData>
  <mergeCells count="1">
    <mergeCell ref="B2:L2"/>
  </mergeCells>
  <pageMargins left="0.7" right="0.7" top="0.78740157499999996" bottom="0.78740157499999996" header="0.3" footer="0.3"/>
  <pageSetup paperSize="9" scale="68" fitToHeight="0" orientation="landscape" r:id="rId1"/>
  <headerFooter>
    <oddHeader>&amp;CSoupis prací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L80"/>
  <sheetViews>
    <sheetView view="pageBreakPreview" zoomScaleNormal="100" zoomScaleSheetLayoutView="100" zoomScalePageLayoutView="130" workbookViewId="0">
      <selection activeCell="I6" sqref="I6"/>
    </sheetView>
  </sheetViews>
  <sheetFormatPr defaultRowHeight="15" x14ac:dyDescent="0.25"/>
  <cols>
    <col min="1" max="1" width="4.140625" customWidth="1"/>
    <col min="2" max="2" width="8.140625" customWidth="1"/>
    <col min="3" max="3" width="51.140625" style="48" customWidth="1"/>
    <col min="4" max="4" width="15.5703125" customWidth="1"/>
    <col min="5" max="5" width="9.5703125" customWidth="1"/>
    <col min="6" max="10" width="15.5703125" style="52" customWidth="1"/>
    <col min="11" max="11" width="12.85546875" customWidth="1"/>
    <col min="12" max="12" width="15.28515625" customWidth="1"/>
  </cols>
  <sheetData>
    <row r="2" spans="2:12" ht="21" x14ac:dyDescent="0.25">
      <c r="B2" s="419" t="s">
        <v>235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3.5" customHeight="1" thickBot="1" x14ac:dyDescent="0.3">
      <c r="C3" s="151"/>
      <c r="D3" s="151"/>
      <c r="E3" s="151"/>
      <c r="F3" s="151"/>
      <c r="G3" s="151"/>
      <c r="H3" s="151"/>
      <c r="I3" s="151"/>
      <c r="J3" s="151"/>
    </row>
    <row r="4" spans="2:12" ht="36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131" t="s">
        <v>7</v>
      </c>
      <c r="I4" s="132" t="s">
        <v>137</v>
      </c>
      <c r="J4" s="133" t="s">
        <v>143</v>
      </c>
      <c r="K4" s="158" t="s">
        <v>445</v>
      </c>
      <c r="L4" s="133" t="s">
        <v>441</v>
      </c>
    </row>
    <row r="5" spans="2:12" ht="14.25" customHeight="1" x14ac:dyDescent="0.25">
      <c r="B5" s="428" t="s">
        <v>301</v>
      </c>
      <c r="C5" s="429"/>
      <c r="D5" s="366"/>
      <c r="E5" s="367"/>
      <c r="F5" s="368"/>
      <c r="G5" s="368"/>
      <c r="H5" s="371"/>
      <c r="I5" s="340"/>
      <c r="J5" s="340"/>
      <c r="K5" s="341"/>
      <c r="L5" s="342"/>
    </row>
    <row r="6" spans="2:12" ht="27.4" customHeight="1" x14ac:dyDescent="0.25">
      <c r="B6" s="45">
        <v>321</v>
      </c>
      <c r="C6" s="32" t="s">
        <v>408</v>
      </c>
      <c r="D6" s="10" t="s">
        <v>92</v>
      </c>
      <c r="E6" s="1" t="s">
        <v>47</v>
      </c>
      <c r="F6" s="19">
        <v>816.8</v>
      </c>
      <c r="G6" s="17">
        <f t="shared" ref="G6:G9" si="0">F6*J6</f>
        <v>1633.6</v>
      </c>
      <c r="H6" s="305"/>
      <c r="I6" s="17">
        <f t="shared" ref="I6:I9" si="1">G6*H6</f>
        <v>0</v>
      </c>
      <c r="J6" s="47">
        <v>2</v>
      </c>
      <c r="K6" s="213">
        <f t="shared" ref="K6:K27" si="2">G6*3</f>
        <v>4900.7999999999993</v>
      </c>
      <c r="L6" s="307">
        <f t="shared" ref="L6:L27" si="3">K6*H6</f>
        <v>0</v>
      </c>
    </row>
    <row r="7" spans="2:12" ht="27.4" customHeight="1" x14ac:dyDescent="0.25">
      <c r="B7" s="240">
        <v>322</v>
      </c>
      <c r="C7" s="241" t="s">
        <v>409</v>
      </c>
      <c r="D7" s="10" t="s">
        <v>92</v>
      </c>
      <c r="E7" s="1" t="s">
        <v>14</v>
      </c>
      <c r="F7" s="19">
        <v>9</v>
      </c>
      <c r="G7" s="17">
        <f t="shared" si="0"/>
        <v>18</v>
      </c>
      <c r="H7" s="305"/>
      <c r="I7" s="17">
        <f t="shared" si="1"/>
        <v>0</v>
      </c>
      <c r="J7" s="47">
        <v>2</v>
      </c>
      <c r="K7" s="213">
        <f t="shared" si="2"/>
        <v>54</v>
      </c>
      <c r="L7" s="307">
        <f t="shared" si="3"/>
        <v>0</v>
      </c>
    </row>
    <row r="8" spans="2:12" ht="32.25" customHeight="1" x14ac:dyDescent="0.25">
      <c r="B8" s="240">
        <v>323</v>
      </c>
      <c r="C8" s="369" t="s">
        <v>427</v>
      </c>
      <c r="D8" s="10" t="s">
        <v>9</v>
      </c>
      <c r="E8" s="1" t="s">
        <v>47</v>
      </c>
      <c r="F8" s="19">
        <v>168.3</v>
      </c>
      <c r="G8" s="17">
        <f t="shared" si="0"/>
        <v>168.3</v>
      </c>
      <c r="H8" s="305"/>
      <c r="I8" s="17">
        <f t="shared" si="1"/>
        <v>0</v>
      </c>
      <c r="J8" s="47">
        <v>1</v>
      </c>
      <c r="K8" s="213">
        <f t="shared" si="2"/>
        <v>504.90000000000003</v>
      </c>
      <c r="L8" s="307">
        <f t="shared" si="3"/>
        <v>0</v>
      </c>
    </row>
    <row r="9" spans="2:12" ht="27.4" customHeight="1" x14ac:dyDescent="0.25">
      <c r="B9" s="45">
        <v>324</v>
      </c>
      <c r="C9" s="238" t="s">
        <v>44</v>
      </c>
      <c r="D9" s="10" t="s">
        <v>9</v>
      </c>
      <c r="E9" s="1" t="s">
        <v>11</v>
      </c>
      <c r="F9" s="19">
        <v>1</v>
      </c>
      <c r="G9" s="17">
        <f t="shared" si="0"/>
        <v>1</v>
      </c>
      <c r="H9" s="305"/>
      <c r="I9" s="17">
        <f t="shared" si="1"/>
        <v>0</v>
      </c>
      <c r="J9" s="47">
        <v>1</v>
      </c>
      <c r="K9" s="213">
        <f t="shared" si="2"/>
        <v>3</v>
      </c>
      <c r="L9" s="307">
        <f t="shared" si="3"/>
        <v>0</v>
      </c>
    </row>
    <row r="10" spans="2:12" x14ac:dyDescent="0.25">
      <c r="B10" s="434" t="s">
        <v>302</v>
      </c>
      <c r="C10" s="435"/>
      <c r="D10" s="237"/>
      <c r="E10" s="166"/>
      <c r="F10" s="167"/>
      <c r="G10" s="167"/>
      <c r="H10" s="385"/>
      <c r="I10" s="143"/>
      <c r="J10" s="144"/>
      <c r="K10" s="213"/>
      <c r="L10" s="307"/>
    </row>
    <row r="11" spans="2:12" ht="27.4" customHeight="1" x14ac:dyDescent="0.25">
      <c r="B11" s="240">
        <v>325</v>
      </c>
      <c r="C11" s="242" t="s">
        <v>428</v>
      </c>
      <c r="D11" s="10" t="s">
        <v>92</v>
      </c>
      <c r="E11" s="84" t="s">
        <v>47</v>
      </c>
      <c r="F11" s="80">
        <v>191.8</v>
      </c>
      <c r="G11" s="85">
        <f>F11*J11</f>
        <v>383.6</v>
      </c>
      <c r="H11" s="305"/>
      <c r="I11" s="17">
        <f>G11*H11</f>
        <v>0</v>
      </c>
      <c r="J11" s="47">
        <v>2</v>
      </c>
      <c r="K11" s="213">
        <f t="shared" si="2"/>
        <v>1150.8000000000002</v>
      </c>
      <c r="L11" s="307">
        <f t="shared" si="3"/>
        <v>0</v>
      </c>
    </row>
    <row r="12" spans="2:12" ht="27.4" customHeight="1" x14ac:dyDescent="0.25">
      <c r="B12" s="240">
        <v>326</v>
      </c>
      <c r="C12" s="370" t="s">
        <v>409</v>
      </c>
      <c r="D12" s="10" t="s">
        <v>9</v>
      </c>
      <c r="E12" s="1" t="s">
        <v>14</v>
      </c>
      <c r="F12" s="19">
        <v>17</v>
      </c>
      <c r="G12" s="17">
        <f t="shared" ref="G12" si="4">F12*J12</f>
        <v>17</v>
      </c>
      <c r="H12" s="305"/>
      <c r="I12" s="17">
        <f t="shared" ref="I12" si="5">G12*H12</f>
        <v>0</v>
      </c>
      <c r="J12" s="47">
        <v>1</v>
      </c>
      <c r="K12" s="213">
        <f t="shared" si="2"/>
        <v>51</v>
      </c>
      <c r="L12" s="307">
        <f t="shared" si="3"/>
        <v>0</v>
      </c>
    </row>
    <row r="13" spans="2:12" ht="18.75" customHeight="1" x14ac:dyDescent="0.25">
      <c r="B13" s="45">
        <v>327</v>
      </c>
      <c r="C13" s="32" t="s">
        <v>266</v>
      </c>
      <c r="D13" s="10" t="s">
        <v>181</v>
      </c>
      <c r="E13" s="1" t="s">
        <v>47</v>
      </c>
      <c r="F13" s="19">
        <v>3.82</v>
      </c>
      <c r="G13" s="17">
        <f>F13*J13</f>
        <v>198.64</v>
      </c>
      <c r="H13" s="305"/>
      <c r="I13" s="17">
        <f>G13*H13</f>
        <v>0</v>
      </c>
      <c r="J13" s="47">
        <v>52</v>
      </c>
      <c r="K13" s="213">
        <f t="shared" si="2"/>
        <v>595.91999999999996</v>
      </c>
      <c r="L13" s="307">
        <f t="shared" si="3"/>
        <v>0</v>
      </c>
    </row>
    <row r="14" spans="2:12" ht="31.7" customHeight="1" x14ac:dyDescent="0.25">
      <c r="B14" s="45">
        <v>328</v>
      </c>
      <c r="C14" s="32" t="s">
        <v>303</v>
      </c>
      <c r="D14" s="10" t="s">
        <v>92</v>
      </c>
      <c r="E14" s="1" t="s">
        <v>21</v>
      </c>
      <c r="F14" s="19">
        <v>1</v>
      </c>
      <c r="G14" s="17">
        <f>F14*J14</f>
        <v>2</v>
      </c>
      <c r="H14" s="305"/>
      <c r="I14" s="17">
        <f>G14*H14</f>
        <v>0</v>
      </c>
      <c r="J14" s="47">
        <v>2</v>
      </c>
      <c r="K14" s="213">
        <f t="shared" si="2"/>
        <v>6</v>
      </c>
      <c r="L14" s="307">
        <f t="shared" si="3"/>
        <v>0</v>
      </c>
    </row>
    <row r="15" spans="2:12" x14ac:dyDescent="0.25">
      <c r="B15" s="432" t="s">
        <v>304</v>
      </c>
      <c r="C15" s="433"/>
      <c r="D15" s="372"/>
      <c r="E15" s="373"/>
      <c r="F15" s="374"/>
      <c r="G15" s="374"/>
      <c r="H15" s="375"/>
      <c r="I15" s="365"/>
      <c r="J15" s="365"/>
      <c r="K15" s="326"/>
      <c r="L15" s="344"/>
    </row>
    <row r="16" spans="2:12" ht="20.25" customHeight="1" x14ac:dyDescent="0.25">
      <c r="B16" s="45">
        <v>329</v>
      </c>
      <c r="C16" s="32" t="s">
        <v>408</v>
      </c>
      <c r="D16" s="10" t="s">
        <v>9</v>
      </c>
      <c r="E16" s="84" t="s">
        <v>47</v>
      </c>
      <c r="F16" s="80">
        <v>2200.6999999999998</v>
      </c>
      <c r="G16" s="85">
        <f t="shared" ref="G16:G18" si="6">F16*J16</f>
        <v>2200.6999999999998</v>
      </c>
      <c r="H16" s="305"/>
      <c r="I16" s="17">
        <f t="shared" ref="I16:I18" si="7">G16*H16</f>
        <v>0</v>
      </c>
      <c r="J16" s="47">
        <v>1</v>
      </c>
      <c r="K16" s="213">
        <f t="shared" si="2"/>
        <v>6602.0999999999995</v>
      </c>
      <c r="L16" s="307">
        <f t="shared" si="3"/>
        <v>0</v>
      </c>
    </row>
    <row r="17" spans="2:12" ht="21.75" customHeight="1" x14ac:dyDescent="0.25">
      <c r="B17" s="45">
        <v>330</v>
      </c>
      <c r="C17" s="32" t="s">
        <v>407</v>
      </c>
      <c r="D17" s="10" t="s">
        <v>9</v>
      </c>
      <c r="E17" s="84" t="s">
        <v>47</v>
      </c>
      <c r="F17" s="80">
        <v>763.2</v>
      </c>
      <c r="G17" s="85">
        <f t="shared" si="6"/>
        <v>763.2</v>
      </c>
      <c r="H17" s="305"/>
      <c r="I17" s="17">
        <f t="shared" si="7"/>
        <v>0</v>
      </c>
      <c r="J17" s="47">
        <v>1</v>
      </c>
      <c r="K17" s="213">
        <f t="shared" si="2"/>
        <v>2289.6000000000004</v>
      </c>
      <c r="L17" s="307">
        <f t="shared" si="3"/>
        <v>0</v>
      </c>
    </row>
    <row r="18" spans="2:12" ht="21" customHeight="1" x14ac:dyDescent="0.25">
      <c r="B18" s="45">
        <v>331</v>
      </c>
      <c r="C18" s="32" t="s">
        <v>305</v>
      </c>
      <c r="D18" s="10" t="s">
        <v>9</v>
      </c>
      <c r="E18" s="1" t="s">
        <v>14</v>
      </c>
      <c r="F18" s="19">
        <v>1</v>
      </c>
      <c r="G18" s="17">
        <f t="shared" si="6"/>
        <v>1</v>
      </c>
      <c r="H18" s="305"/>
      <c r="I18" s="17">
        <f t="shared" si="7"/>
        <v>0</v>
      </c>
      <c r="J18" s="47">
        <v>1</v>
      </c>
      <c r="K18" s="213">
        <f t="shared" si="2"/>
        <v>3</v>
      </c>
      <c r="L18" s="307">
        <f t="shared" si="3"/>
        <v>0</v>
      </c>
    </row>
    <row r="19" spans="2:12" s="3" customFormat="1" x14ac:dyDescent="0.25">
      <c r="B19" s="430" t="s">
        <v>306</v>
      </c>
      <c r="C19" s="431"/>
      <c r="D19" s="363"/>
      <c r="E19" s="373"/>
      <c r="F19" s="374"/>
      <c r="G19" s="374"/>
      <c r="H19" s="375"/>
      <c r="I19" s="365"/>
      <c r="J19" s="365"/>
      <c r="K19" s="326"/>
      <c r="L19" s="344"/>
    </row>
    <row r="20" spans="2:12" s="3" customFormat="1" ht="30" x14ac:dyDescent="0.25">
      <c r="B20" s="46">
        <v>332</v>
      </c>
      <c r="C20" s="163" t="s">
        <v>410</v>
      </c>
      <c r="D20" s="10" t="s">
        <v>92</v>
      </c>
      <c r="E20" s="1" t="s">
        <v>47</v>
      </c>
      <c r="F20" s="19">
        <v>210.4</v>
      </c>
      <c r="G20" s="17">
        <f>F20*J20</f>
        <v>420.8</v>
      </c>
      <c r="H20" s="305"/>
      <c r="I20" s="17">
        <f>G20*H20</f>
        <v>0</v>
      </c>
      <c r="J20" s="47">
        <v>2</v>
      </c>
      <c r="K20" s="213">
        <f t="shared" si="2"/>
        <v>1262.4000000000001</v>
      </c>
      <c r="L20" s="307">
        <f t="shared" si="3"/>
        <v>0</v>
      </c>
    </row>
    <row r="21" spans="2:12" s="3" customFormat="1" x14ac:dyDescent="0.25">
      <c r="B21" s="46">
        <v>333</v>
      </c>
      <c r="C21" s="370" t="s">
        <v>409</v>
      </c>
      <c r="D21" s="10" t="s">
        <v>9</v>
      </c>
      <c r="E21" s="1" t="s">
        <v>14</v>
      </c>
      <c r="F21" s="19">
        <v>9</v>
      </c>
      <c r="G21" s="17">
        <f t="shared" ref="G21" si="8">F21*J21</f>
        <v>9</v>
      </c>
      <c r="H21" s="305"/>
      <c r="I21" s="17">
        <f t="shared" ref="I21" si="9">G21*H21</f>
        <v>0</v>
      </c>
      <c r="J21" s="47">
        <v>1</v>
      </c>
      <c r="K21" s="213">
        <f t="shared" si="2"/>
        <v>27</v>
      </c>
      <c r="L21" s="307">
        <f t="shared" si="3"/>
        <v>0</v>
      </c>
    </row>
    <row r="22" spans="2:12" s="3" customFormat="1" ht="30" customHeight="1" x14ac:dyDescent="0.25">
      <c r="B22" s="46">
        <v>334</v>
      </c>
      <c r="C22" s="50" t="s">
        <v>307</v>
      </c>
      <c r="D22" s="10" t="s">
        <v>13</v>
      </c>
      <c r="E22" s="1" t="s">
        <v>21</v>
      </c>
      <c r="F22" s="19">
        <v>1</v>
      </c>
      <c r="G22" s="17">
        <f>F22*J22</f>
        <v>1</v>
      </c>
      <c r="H22" s="305"/>
      <c r="I22" s="17">
        <f>G22*H22</f>
        <v>0</v>
      </c>
      <c r="J22" s="47">
        <v>1</v>
      </c>
      <c r="K22" s="213">
        <f t="shared" si="2"/>
        <v>3</v>
      </c>
      <c r="L22" s="307">
        <f t="shared" si="3"/>
        <v>0</v>
      </c>
    </row>
    <row r="23" spans="2:12" s="3" customFormat="1" ht="45" x14ac:dyDescent="0.25">
      <c r="B23" s="46">
        <v>335</v>
      </c>
      <c r="C23" s="105" t="s">
        <v>246</v>
      </c>
      <c r="D23" s="10" t="s">
        <v>56</v>
      </c>
      <c r="E23" s="84" t="s">
        <v>47</v>
      </c>
      <c r="F23" s="80">
        <f>13.8*3</f>
        <v>41.400000000000006</v>
      </c>
      <c r="G23" s="85">
        <f t="shared" ref="G23:G24" si="10">F23*J23</f>
        <v>165.60000000000002</v>
      </c>
      <c r="H23" s="305"/>
      <c r="I23" s="17">
        <f t="shared" ref="I23:I24" si="11">G23*H23</f>
        <v>0</v>
      </c>
      <c r="J23" s="47">
        <v>4</v>
      </c>
      <c r="K23" s="213">
        <f t="shared" si="2"/>
        <v>496.80000000000007</v>
      </c>
      <c r="L23" s="307">
        <f t="shared" si="3"/>
        <v>0</v>
      </c>
    </row>
    <row r="24" spans="2:12" s="3" customFormat="1" ht="42.75" customHeight="1" x14ac:dyDescent="0.25">
      <c r="B24" s="46">
        <v>336</v>
      </c>
      <c r="C24" s="49" t="s">
        <v>269</v>
      </c>
      <c r="D24" s="10" t="s">
        <v>56</v>
      </c>
      <c r="E24" s="1" t="s">
        <v>21</v>
      </c>
      <c r="F24" s="19">
        <v>3</v>
      </c>
      <c r="G24" s="17">
        <f t="shared" si="10"/>
        <v>12</v>
      </c>
      <c r="H24" s="305"/>
      <c r="I24" s="17">
        <f t="shared" si="11"/>
        <v>0</v>
      </c>
      <c r="J24" s="47">
        <v>4</v>
      </c>
      <c r="K24" s="213">
        <f t="shared" si="2"/>
        <v>36</v>
      </c>
      <c r="L24" s="307">
        <f t="shared" si="3"/>
        <v>0</v>
      </c>
    </row>
    <row r="25" spans="2:12" s="3" customFormat="1" ht="45" x14ac:dyDescent="0.25">
      <c r="B25" s="46">
        <v>337</v>
      </c>
      <c r="C25" s="159" t="s">
        <v>44</v>
      </c>
      <c r="D25" s="145" t="s">
        <v>56</v>
      </c>
      <c r="E25" s="1" t="s">
        <v>21</v>
      </c>
      <c r="F25" s="19">
        <v>1</v>
      </c>
      <c r="G25" s="17">
        <f>F25*J25</f>
        <v>4</v>
      </c>
      <c r="H25" s="305"/>
      <c r="I25" s="17">
        <f>G25*H25</f>
        <v>0</v>
      </c>
      <c r="J25" s="47">
        <v>4</v>
      </c>
      <c r="K25" s="213">
        <f t="shared" si="2"/>
        <v>12</v>
      </c>
      <c r="L25" s="307">
        <f t="shared" si="3"/>
        <v>0</v>
      </c>
    </row>
    <row r="26" spans="2:12" s="3" customFormat="1" ht="45" x14ac:dyDescent="0.25">
      <c r="B26" s="46">
        <v>338</v>
      </c>
      <c r="C26" s="49" t="s">
        <v>48</v>
      </c>
      <c r="D26" s="145" t="s">
        <v>49</v>
      </c>
      <c r="E26" s="84" t="s">
        <v>47</v>
      </c>
      <c r="F26" s="80">
        <v>39.9</v>
      </c>
      <c r="G26" s="17">
        <f t="shared" ref="G26:G27" si="12">F26*J26</f>
        <v>79.8</v>
      </c>
      <c r="H26" s="305"/>
      <c r="I26" s="17">
        <f>G26*H26</f>
        <v>0</v>
      </c>
      <c r="J26" s="47">
        <v>2</v>
      </c>
      <c r="K26" s="213">
        <f t="shared" si="2"/>
        <v>239.39999999999998</v>
      </c>
      <c r="L26" s="307">
        <f t="shared" si="3"/>
        <v>0</v>
      </c>
    </row>
    <row r="27" spans="2:12" s="3" customFormat="1" ht="45" x14ac:dyDescent="0.25">
      <c r="B27" s="46">
        <v>339</v>
      </c>
      <c r="C27" s="105" t="s">
        <v>411</v>
      </c>
      <c r="D27" s="145" t="s">
        <v>49</v>
      </c>
      <c r="E27" s="84" t="s">
        <v>47</v>
      </c>
      <c r="F27" s="80">
        <v>39.9</v>
      </c>
      <c r="G27" s="17">
        <f t="shared" si="12"/>
        <v>79.8</v>
      </c>
      <c r="H27" s="305"/>
      <c r="I27" s="17">
        <f>G27*H27</f>
        <v>0</v>
      </c>
      <c r="J27" s="47">
        <v>2</v>
      </c>
      <c r="K27" s="85">
        <f t="shared" si="2"/>
        <v>239.39999999999998</v>
      </c>
      <c r="L27" s="308">
        <f t="shared" si="3"/>
        <v>0</v>
      </c>
    </row>
    <row r="28" spans="2:12" s="3" customFormat="1" x14ac:dyDescent="0.25">
      <c r="B28" s="376"/>
      <c r="C28" s="377" t="s">
        <v>387</v>
      </c>
      <c r="D28" s="378"/>
      <c r="E28" s="379"/>
      <c r="F28" s="380"/>
      <c r="G28" s="284"/>
      <c r="H28" s="381"/>
      <c r="I28" s="382"/>
      <c r="J28" s="380"/>
      <c r="K28" s="383"/>
      <c r="L28" s="384"/>
    </row>
    <row r="29" spans="2:12" s="3" customFormat="1" x14ac:dyDescent="0.25">
      <c r="B29" s="169">
        <v>340</v>
      </c>
      <c r="C29" s="302" t="s">
        <v>388</v>
      </c>
      <c r="D29" s="10" t="s">
        <v>13</v>
      </c>
      <c r="E29" s="1" t="s">
        <v>14</v>
      </c>
      <c r="F29" s="301"/>
      <c r="G29" s="19">
        <v>8</v>
      </c>
      <c r="H29" s="305"/>
      <c r="I29" s="85">
        <f t="shared" ref="I29:I34" si="13">G29*H29</f>
        <v>0</v>
      </c>
      <c r="J29" s="157"/>
      <c r="K29" s="281">
        <f t="shared" ref="K29:K34" si="14">G29*3</f>
        <v>24</v>
      </c>
      <c r="L29" s="308">
        <f t="shared" ref="L29:L34" si="15">K29*H29</f>
        <v>0</v>
      </c>
    </row>
    <row r="30" spans="2:12" s="3" customFormat="1" x14ac:dyDescent="0.25">
      <c r="B30" s="169">
        <v>341</v>
      </c>
      <c r="C30" s="300" t="s">
        <v>389</v>
      </c>
      <c r="D30" s="10" t="s">
        <v>13</v>
      </c>
      <c r="E30" s="1" t="s">
        <v>14</v>
      </c>
      <c r="F30" s="301"/>
      <c r="G30" s="19">
        <v>1</v>
      </c>
      <c r="H30" s="305"/>
      <c r="I30" s="85">
        <f t="shared" si="13"/>
        <v>0</v>
      </c>
      <c r="J30" s="157"/>
      <c r="K30" s="281">
        <f t="shared" si="14"/>
        <v>3</v>
      </c>
      <c r="L30" s="308">
        <f t="shared" si="15"/>
        <v>0</v>
      </c>
    </row>
    <row r="31" spans="2:12" s="3" customFormat="1" x14ac:dyDescent="0.25">
      <c r="B31" s="169">
        <v>342</v>
      </c>
      <c r="C31" s="302" t="s">
        <v>390</v>
      </c>
      <c r="D31" s="10" t="s">
        <v>13</v>
      </c>
      <c r="E31" s="1" t="s">
        <v>14</v>
      </c>
      <c r="F31" s="301"/>
      <c r="G31" s="19">
        <v>8</v>
      </c>
      <c r="H31" s="305"/>
      <c r="I31" s="85">
        <f t="shared" si="13"/>
        <v>0</v>
      </c>
      <c r="J31" s="157"/>
      <c r="K31" s="281">
        <f t="shared" si="14"/>
        <v>24</v>
      </c>
      <c r="L31" s="308">
        <f t="shared" si="15"/>
        <v>0</v>
      </c>
    </row>
    <row r="32" spans="2:12" s="3" customFormat="1" x14ac:dyDescent="0.25">
      <c r="B32" s="169">
        <v>343</v>
      </c>
      <c r="C32" s="300" t="s">
        <v>391</v>
      </c>
      <c r="D32" s="10" t="s">
        <v>13</v>
      </c>
      <c r="E32" s="1" t="s">
        <v>14</v>
      </c>
      <c r="F32" s="301"/>
      <c r="G32" s="19">
        <v>4</v>
      </c>
      <c r="H32" s="305"/>
      <c r="I32" s="85">
        <f t="shared" si="13"/>
        <v>0</v>
      </c>
      <c r="J32" s="157"/>
      <c r="K32" s="281">
        <f t="shared" si="14"/>
        <v>12</v>
      </c>
      <c r="L32" s="308">
        <f t="shared" si="15"/>
        <v>0</v>
      </c>
    </row>
    <row r="33" spans="2:12" s="3" customFormat="1" x14ac:dyDescent="0.25">
      <c r="B33" s="169">
        <v>344</v>
      </c>
      <c r="C33" s="302" t="s">
        <v>392</v>
      </c>
      <c r="D33" s="10" t="s">
        <v>13</v>
      </c>
      <c r="E33" s="1" t="s">
        <v>14</v>
      </c>
      <c r="F33" s="301"/>
      <c r="G33" s="19">
        <v>10</v>
      </c>
      <c r="H33" s="305"/>
      <c r="I33" s="85">
        <f t="shared" si="13"/>
        <v>0</v>
      </c>
      <c r="J33" s="157"/>
      <c r="K33" s="281">
        <f t="shared" si="14"/>
        <v>30</v>
      </c>
      <c r="L33" s="308">
        <f t="shared" si="15"/>
        <v>0</v>
      </c>
    </row>
    <row r="34" spans="2:12" s="3" customFormat="1" x14ac:dyDescent="0.25">
      <c r="B34" s="169">
        <v>345</v>
      </c>
      <c r="C34" s="300" t="s">
        <v>393</v>
      </c>
      <c r="D34" s="10" t="s">
        <v>13</v>
      </c>
      <c r="E34" s="1" t="s">
        <v>14</v>
      </c>
      <c r="F34" s="301"/>
      <c r="G34" s="19">
        <v>10</v>
      </c>
      <c r="H34" s="305"/>
      <c r="I34" s="85">
        <f t="shared" si="13"/>
        <v>0</v>
      </c>
      <c r="J34" s="157"/>
      <c r="K34" s="281">
        <f t="shared" si="14"/>
        <v>30</v>
      </c>
      <c r="L34" s="308">
        <f t="shared" si="15"/>
        <v>0</v>
      </c>
    </row>
    <row r="35" spans="2:12" s="3" customFormat="1" ht="15.75" thickBot="1" x14ac:dyDescent="0.3">
      <c r="B35" s="266"/>
      <c r="C35" s="267"/>
      <c r="D35" s="268"/>
      <c r="E35" s="234"/>
      <c r="F35" s="235"/>
      <c r="G35" s="93"/>
      <c r="H35" s="92"/>
      <c r="I35" s="93"/>
      <c r="J35" s="92"/>
      <c r="K35" s="159"/>
    </row>
    <row r="36" spans="2:12" s="3" customFormat="1" ht="16.5" thickBot="1" x14ac:dyDescent="0.3">
      <c r="B36" s="57" t="s">
        <v>451</v>
      </c>
      <c r="C36" s="38" t="s">
        <v>18</v>
      </c>
      <c r="D36" s="39"/>
      <c r="E36" s="40"/>
      <c r="F36" s="40"/>
      <c r="G36" s="40"/>
      <c r="H36" s="58"/>
      <c r="I36" s="58">
        <f>SUM(I6:I34)</f>
        <v>0</v>
      </c>
      <c r="J36" s="59"/>
      <c r="K36" s="275"/>
      <c r="L36" s="59">
        <f>SUM(L6:L34)</f>
        <v>0</v>
      </c>
    </row>
    <row r="37" spans="2:12" s="3" customFormat="1" ht="15.75" x14ac:dyDescent="0.25">
      <c r="B37" s="7"/>
      <c r="C37" s="146"/>
      <c r="D37" s="147"/>
      <c r="E37" s="148"/>
      <c r="F37" s="148"/>
      <c r="G37" s="148"/>
      <c r="H37" s="149"/>
      <c r="I37" s="149"/>
      <c r="J37" s="149"/>
    </row>
    <row r="38" spans="2:12" ht="17.25" customHeight="1" x14ac:dyDescent="0.25"/>
    <row r="39" spans="2:12" ht="11.85" customHeight="1" thickBot="1" x14ac:dyDescent="0.3">
      <c r="C39" s="421" t="s">
        <v>301</v>
      </c>
      <c r="D39" s="421"/>
      <c r="E39" s="6"/>
      <c r="F39" s="7"/>
      <c r="G39" s="7"/>
    </row>
    <row r="40" spans="2:12" ht="11.85" customHeight="1" thickBot="1" x14ac:dyDescent="0.3">
      <c r="C40" s="152" t="s">
        <v>3</v>
      </c>
      <c r="D40" s="153" t="s">
        <v>4</v>
      </c>
      <c r="E40" s="6"/>
      <c r="F40" s="7"/>
      <c r="G40" s="7"/>
    </row>
    <row r="41" spans="2:12" ht="11.85" customHeight="1" x14ac:dyDescent="0.25">
      <c r="C41" s="154" t="s">
        <v>308</v>
      </c>
      <c r="D41" s="11" t="s">
        <v>309</v>
      </c>
      <c r="E41" s="6"/>
      <c r="F41" s="7"/>
      <c r="G41" s="7"/>
    </row>
    <row r="42" spans="2:12" ht="11.85" customHeight="1" x14ac:dyDescent="0.25">
      <c r="C42" s="155" t="s">
        <v>310</v>
      </c>
      <c r="D42" s="11" t="s">
        <v>311</v>
      </c>
      <c r="E42" s="6"/>
      <c r="F42" s="7"/>
      <c r="G42" s="7"/>
    </row>
    <row r="43" spans="2:12" ht="11.85" customHeight="1" x14ac:dyDescent="0.25">
      <c r="C43" s="155" t="s">
        <v>312</v>
      </c>
      <c r="D43" s="11" t="s">
        <v>313</v>
      </c>
      <c r="E43" s="6"/>
      <c r="F43" s="7"/>
      <c r="G43" s="7"/>
    </row>
    <row r="44" spans="2:12" ht="11.85" customHeight="1" x14ac:dyDescent="0.25">
      <c r="C44" s="155" t="s">
        <v>314</v>
      </c>
      <c r="D44" s="11" t="s">
        <v>315</v>
      </c>
      <c r="E44" s="6"/>
      <c r="F44" s="7"/>
      <c r="G44" s="7"/>
    </row>
    <row r="45" spans="2:12" ht="11.85" customHeight="1" x14ac:dyDescent="0.25">
      <c r="C45" s="155" t="s">
        <v>316</v>
      </c>
      <c r="D45" s="2" t="s">
        <v>10</v>
      </c>
      <c r="E45" s="6"/>
      <c r="F45" s="7"/>
      <c r="G45" s="7"/>
    </row>
    <row r="46" spans="2:12" ht="11.85" customHeight="1" thickBot="1" x14ac:dyDescent="0.3">
      <c r="C46" s="156" t="s">
        <v>317</v>
      </c>
      <c r="D46" s="14" t="s">
        <v>276</v>
      </c>
      <c r="E46" s="6"/>
      <c r="F46" s="7"/>
      <c r="G46" s="7"/>
    </row>
    <row r="47" spans="2:12" ht="11.85" customHeight="1" x14ac:dyDescent="0.25">
      <c r="C47" s="5"/>
      <c r="D47" s="6"/>
      <c r="E47" s="6"/>
      <c r="F47" s="7"/>
      <c r="G47" s="7"/>
    </row>
    <row r="48" spans="2:12" ht="11.85" customHeight="1" thickBot="1" x14ac:dyDescent="0.3">
      <c r="C48" s="421" t="s">
        <v>302</v>
      </c>
      <c r="D48" s="421"/>
      <c r="E48" s="6"/>
    </row>
    <row r="49" spans="3:5" ht="11.85" customHeight="1" thickBot="1" x14ac:dyDescent="0.3">
      <c r="C49" s="152" t="s">
        <v>3</v>
      </c>
      <c r="D49" s="153" t="s">
        <v>4</v>
      </c>
      <c r="E49" s="6"/>
    </row>
    <row r="50" spans="3:5" ht="11.85" customHeight="1" x14ac:dyDescent="0.25">
      <c r="C50" s="154" t="s">
        <v>318</v>
      </c>
      <c r="D50" s="11" t="s">
        <v>319</v>
      </c>
      <c r="E50" s="6"/>
    </row>
    <row r="51" spans="3:5" ht="11.85" customHeight="1" x14ac:dyDescent="0.25">
      <c r="C51" s="155" t="s">
        <v>320</v>
      </c>
      <c r="D51" s="11" t="s">
        <v>321</v>
      </c>
      <c r="E51" s="6"/>
    </row>
    <row r="52" spans="3:5" ht="11.85" customHeight="1" x14ac:dyDescent="0.25">
      <c r="C52" s="155" t="s">
        <v>322</v>
      </c>
      <c r="D52" s="2" t="s">
        <v>319</v>
      </c>
      <c r="E52" s="6"/>
    </row>
    <row r="53" spans="3:5" ht="11.85" customHeight="1" x14ac:dyDescent="0.25">
      <c r="C53" s="155" t="s">
        <v>323</v>
      </c>
      <c r="D53" s="2" t="s">
        <v>324</v>
      </c>
      <c r="E53" s="6"/>
    </row>
    <row r="54" spans="3:5" ht="11.85" customHeight="1" x14ac:dyDescent="0.25">
      <c r="C54" s="155" t="s">
        <v>325</v>
      </c>
      <c r="D54" s="2" t="s">
        <v>326</v>
      </c>
      <c r="E54" s="6"/>
    </row>
    <row r="55" spans="3:5" ht="11.85" customHeight="1" x14ac:dyDescent="0.25">
      <c r="C55" s="155" t="s">
        <v>327</v>
      </c>
      <c r="D55" s="2" t="s">
        <v>328</v>
      </c>
      <c r="E55" s="6"/>
    </row>
    <row r="56" spans="3:5" ht="11.85" customHeight="1" x14ac:dyDescent="0.25">
      <c r="C56" s="155" t="s">
        <v>329</v>
      </c>
      <c r="D56" s="2" t="s">
        <v>330</v>
      </c>
      <c r="E56" s="6"/>
    </row>
    <row r="57" spans="3:5" ht="11.85" customHeight="1" x14ac:dyDescent="0.25">
      <c r="C57" s="155" t="s">
        <v>331</v>
      </c>
      <c r="D57" s="2" t="s">
        <v>10</v>
      </c>
      <c r="E57" s="6"/>
    </row>
    <row r="58" spans="3:5" ht="11.85" customHeight="1" x14ac:dyDescent="0.25">
      <c r="C58" s="155" t="s">
        <v>332</v>
      </c>
      <c r="D58" s="2" t="s">
        <v>333</v>
      </c>
      <c r="E58" s="6"/>
    </row>
    <row r="59" spans="3:5" ht="11.85" customHeight="1" x14ac:dyDescent="0.25">
      <c r="C59" s="155" t="s">
        <v>334</v>
      </c>
      <c r="D59" s="2" t="s">
        <v>8</v>
      </c>
      <c r="E59" s="6"/>
    </row>
    <row r="60" spans="3:5" ht="11.85" customHeight="1" x14ac:dyDescent="0.25">
      <c r="C60" s="155" t="s">
        <v>335</v>
      </c>
      <c r="D60" s="2" t="s">
        <v>10</v>
      </c>
      <c r="E60" s="6"/>
    </row>
    <row r="61" spans="3:5" ht="11.85" customHeight="1" thickBot="1" x14ac:dyDescent="0.3">
      <c r="C61" s="156" t="s">
        <v>336</v>
      </c>
      <c r="D61" s="14" t="s">
        <v>8</v>
      </c>
      <c r="E61" s="6"/>
    </row>
    <row r="62" spans="3:5" ht="11.85" customHeight="1" x14ac:dyDescent="0.25"/>
    <row r="63" spans="3:5" ht="11.85" customHeight="1" thickBot="1" x14ac:dyDescent="0.3">
      <c r="C63" s="421" t="s">
        <v>304</v>
      </c>
      <c r="D63" s="421"/>
      <c r="E63" s="6"/>
    </row>
    <row r="64" spans="3:5" ht="11.85" customHeight="1" thickBot="1" x14ac:dyDescent="0.3">
      <c r="C64" s="152" t="s">
        <v>3</v>
      </c>
      <c r="D64" s="153" t="s">
        <v>4</v>
      </c>
      <c r="E64" s="6"/>
    </row>
    <row r="65" spans="3:5" ht="11.85" customHeight="1" x14ac:dyDescent="0.25">
      <c r="C65" s="154" t="s">
        <v>337</v>
      </c>
      <c r="D65" s="11" t="s">
        <v>338</v>
      </c>
      <c r="E65" s="6"/>
    </row>
    <row r="66" spans="3:5" ht="11.85" customHeight="1" x14ac:dyDescent="0.25">
      <c r="C66" s="155" t="s">
        <v>339</v>
      </c>
      <c r="D66" s="2" t="s">
        <v>340</v>
      </c>
      <c r="E66" s="6"/>
    </row>
    <row r="67" spans="3:5" ht="11.85" customHeight="1" x14ac:dyDescent="0.25">
      <c r="C67" s="155" t="s">
        <v>341</v>
      </c>
      <c r="D67" s="2" t="s">
        <v>342</v>
      </c>
      <c r="E67" s="6"/>
    </row>
    <row r="68" spans="3:5" ht="11.85" customHeight="1" x14ac:dyDescent="0.25">
      <c r="C68" s="155" t="s">
        <v>343</v>
      </c>
      <c r="D68" s="2" t="s">
        <v>344</v>
      </c>
      <c r="E68" s="6"/>
    </row>
    <row r="69" spans="3:5" ht="11.85" customHeight="1" x14ac:dyDescent="0.25">
      <c r="C69" s="155" t="s">
        <v>345</v>
      </c>
      <c r="D69" s="2" t="s">
        <v>346</v>
      </c>
      <c r="E69" s="6"/>
    </row>
    <row r="70" spans="3:5" ht="11.85" customHeight="1" thickBot="1" x14ac:dyDescent="0.3">
      <c r="C70" s="156" t="s">
        <v>347</v>
      </c>
      <c r="D70" s="14" t="s">
        <v>344</v>
      </c>
      <c r="E70" s="6"/>
    </row>
    <row r="71" spans="3:5" ht="11.85" customHeight="1" x14ac:dyDescent="0.25"/>
    <row r="72" spans="3:5" ht="11.85" customHeight="1" thickBot="1" x14ac:dyDescent="0.3">
      <c r="C72" s="421" t="s">
        <v>306</v>
      </c>
      <c r="D72" s="421"/>
    </row>
    <row r="73" spans="3:5" ht="11.85" customHeight="1" thickBot="1" x14ac:dyDescent="0.3">
      <c r="C73" s="152" t="s">
        <v>3</v>
      </c>
      <c r="D73" s="153" t="s">
        <v>4</v>
      </c>
    </row>
    <row r="74" spans="3:5" ht="11.85" customHeight="1" x14ac:dyDescent="0.25">
      <c r="C74" s="154" t="s">
        <v>348</v>
      </c>
      <c r="D74" s="11" t="s">
        <v>349</v>
      </c>
    </row>
    <row r="75" spans="3:5" ht="11.85" customHeight="1" x14ac:dyDescent="0.25">
      <c r="C75" s="155" t="s">
        <v>350</v>
      </c>
      <c r="D75" s="2" t="s">
        <v>351</v>
      </c>
    </row>
    <row r="76" spans="3:5" ht="11.85" customHeight="1" x14ac:dyDescent="0.25">
      <c r="C76" s="155" t="s">
        <v>352</v>
      </c>
      <c r="D76" s="2" t="s">
        <v>353</v>
      </c>
    </row>
    <row r="77" spans="3:5" ht="11.85" customHeight="1" x14ac:dyDescent="0.25">
      <c r="C77" s="155" t="s">
        <v>354</v>
      </c>
      <c r="D77" s="2" t="s">
        <v>355</v>
      </c>
    </row>
    <row r="78" spans="3:5" ht="11.85" customHeight="1" x14ac:dyDescent="0.25">
      <c r="C78" s="155" t="s">
        <v>356</v>
      </c>
      <c r="D78" s="2" t="s">
        <v>353</v>
      </c>
    </row>
    <row r="79" spans="3:5" ht="11.85" customHeight="1" x14ac:dyDescent="0.25">
      <c r="C79" s="155" t="s">
        <v>357</v>
      </c>
      <c r="D79" s="2" t="s">
        <v>358</v>
      </c>
    </row>
    <row r="80" spans="3:5" ht="11.85" customHeight="1" thickBot="1" x14ac:dyDescent="0.3">
      <c r="C80" s="156" t="s">
        <v>295</v>
      </c>
      <c r="D80" s="14" t="s">
        <v>279</v>
      </c>
    </row>
  </sheetData>
  <mergeCells count="9">
    <mergeCell ref="B5:C5"/>
    <mergeCell ref="B2:L2"/>
    <mergeCell ref="C48:D48"/>
    <mergeCell ref="C63:D63"/>
    <mergeCell ref="C72:D72"/>
    <mergeCell ref="C39:D39"/>
    <mergeCell ref="B19:C19"/>
    <mergeCell ref="B15:C15"/>
    <mergeCell ref="B10:C10"/>
  </mergeCells>
  <pageMargins left="0.7" right="0.7" top="0.78740157499999996" bottom="0.78740157499999996" header="0.3" footer="0.3"/>
  <pageSetup paperSize="9" scale="69" fitToHeight="0" orientation="landscape" r:id="rId1"/>
  <headerFooter>
    <oddHeader>&amp;CSoupis prací</oddHeader>
  </headerFooter>
  <rowBreaks count="1" manualBreakCount="1">
    <brk id="36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L13"/>
  <sheetViews>
    <sheetView view="pageBreakPreview" zoomScaleNormal="85" zoomScaleSheetLayoutView="100" workbookViewId="0">
      <selection activeCell="C8" sqref="C8"/>
    </sheetView>
  </sheetViews>
  <sheetFormatPr defaultRowHeight="15" outlineLevelRow="1" x14ac:dyDescent="0.25"/>
  <cols>
    <col min="1" max="1" width="1.7109375" customWidth="1"/>
    <col min="2" max="2" width="7.5703125" customWidth="1"/>
    <col min="3" max="3" width="52" customWidth="1"/>
    <col min="4" max="4" width="15.5703125" customWidth="1"/>
    <col min="5" max="5" width="9.5703125" customWidth="1"/>
    <col min="6" max="7" width="15.5703125" customWidth="1"/>
    <col min="8" max="8" width="15.5703125" style="87" customWidth="1"/>
    <col min="9" max="10" width="15.5703125" customWidth="1"/>
    <col min="11" max="11" width="14.5703125" style="271" customWidth="1"/>
    <col min="12" max="12" width="14.85546875" style="271" customWidth="1"/>
  </cols>
  <sheetData>
    <row r="2" spans="2:12" ht="21" x14ac:dyDescent="0.25">
      <c r="B2" s="419" t="s">
        <v>367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8.75" thickBot="1" x14ac:dyDescent="0.3">
      <c r="B3" s="4"/>
      <c r="C3" s="5"/>
      <c r="D3" s="6"/>
      <c r="E3" s="6"/>
      <c r="F3" s="6"/>
      <c r="G3" s="6"/>
      <c r="H3" s="217"/>
      <c r="I3" s="7"/>
      <c r="J3" s="3"/>
    </row>
    <row r="4" spans="2:12" s="3" customFormat="1" ht="36.75" thickBot="1" x14ac:dyDescent="0.3">
      <c r="B4" s="24" t="s">
        <v>0</v>
      </c>
      <c r="C4" s="25" t="s">
        <v>1</v>
      </c>
      <c r="D4" s="26" t="s">
        <v>5</v>
      </c>
      <c r="E4" s="26" t="s">
        <v>2</v>
      </c>
      <c r="F4" s="27" t="s">
        <v>6</v>
      </c>
      <c r="G4" s="28" t="s">
        <v>136</v>
      </c>
      <c r="H4" s="243" t="s">
        <v>7</v>
      </c>
      <c r="I4" s="29" t="s">
        <v>137</v>
      </c>
      <c r="J4" s="104" t="s">
        <v>143</v>
      </c>
      <c r="K4" s="270" t="s">
        <v>445</v>
      </c>
      <c r="L4" s="272" t="s">
        <v>441</v>
      </c>
    </row>
    <row r="5" spans="2:12" s="3" customFormat="1" ht="42.75" outlineLevel="1" x14ac:dyDescent="0.25">
      <c r="B5" s="120">
        <v>1</v>
      </c>
      <c r="C5" s="18" t="s">
        <v>368</v>
      </c>
      <c r="D5" s="394" t="s">
        <v>460</v>
      </c>
      <c r="E5" s="77" t="s">
        <v>12</v>
      </c>
      <c r="F5" s="30">
        <v>8</v>
      </c>
      <c r="G5" s="17">
        <f>F5*J5</f>
        <v>2016</v>
      </c>
      <c r="H5" s="304"/>
      <c r="I5" s="213">
        <f>G5*H5</f>
        <v>0</v>
      </c>
      <c r="J5" s="269">
        <v>252</v>
      </c>
      <c r="K5" s="279">
        <f>G5*3</f>
        <v>6048</v>
      </c>
      <c r="L5" s="307">
        <f>K5*H5</f>
        <v>0</v>
      </c>
    </row>
    <row r="6" spans="2:12" s="3" customFormat="1" ht="30" outlineLevel="1" x14ac:dyDescent="0.25">
      <c r="B6" s="56">
        <v>2</v>
      </c>
      <c r="C6" s="18" t="s">
        <v>108</v>
      </c>
      <c r="D6" s="36" t="s">
        <v>429</v>
      </c>
      <c r="E6" s="37" t="s">
        <v>109</v>
      </c>
      <c r="F6" s="19">
        <v>1</v>
      </c>
      <c r="G6" s="17">
        <f>F6*J6</f>
        <v>120</v>
      </c>
      <c r="H6" s="305"/>
      <c r="I6" s="85">
        <f t="shared" ref="I6:I9" si="0">G6*H6</f>
        <v>0</v>
      </c>
      <c r="J6" s="157">
        <v>120</v>
      </c>
      <c r="K6" s="279">
        <f t="shared" ref="K6:K9" si="1">G6*3</f>
        <v>360</v>
      </c>
      <c r="L6" s="307">
        <f t="shared" ref="L6:L9" si="2">K6*H6</f>
        <v>0</v>
      </c>
    </row>
    <row r="7" spans="2:12" s="3" customFormat="1" ht="45" outlineLevel="1" x14ac:dyDescent="0.25">
      <c r="B7" s="76">
        <v>3</v>
      </c>
      <c r="C7" s="18" t="s">
        <v>453</v>
      </c>
      <c r="D7" s="88" t="s">
        <v>460</v>
      </c>
      <c r="E7" s="78" t="s">
        <v>12</v>
      </c>
      <c r="F7" s="19">
        <v>4</v>
      </c>
      <c r="G7" s="17">
        <f>F7*J7</f>
        <v>1008</v>
      </c>
      <c r="H7" s="305"/>
      <c r="I7" s="85">
        <f t="shared" si="0"/>
        <v>0</v>
      </c>
      <c r="J7" s="157">
        <v>252</v>
      </c>
      <c r="K7" s="279">
        <f t="shared" si="1"/>
        <v>3024</v>
      </c>
      <c r="L7" s="307">
        <f t="shared" si="2"/>
        <v>0</v>
      </c>
    </row>
    <row r="8" spans="2:12" s="3" customFormat="1" ht="28.5" customHeight="1" outlineLevel="1" x14ac:dyDescent="0.25">
      <c r="B8" s="56">
        <v>4</v>
      </c>
      <c r="C8" s="18" t="s">
        <v>452</v>
      </c>
      <c r="D8" s="88" t="s">
        <v>460</v>
      </c>
      <c r="E8" s="78" t="s">
        <v>12</v>
      </c>
      <c r="F8" s="19">
        <v>4</v>
      </c>
      <c r="G8" s="17">
        <f>F8*J8</f>
        <v>1008</v>
      </c>
      <c r="H8" s="305"/>
      <c r="I8" s="85">
        <f t="shared" ref="I8" si="3">G8*H8</f>
        <v>0</v>
      </c>
      <c r="J8" s="157">
        <v>252</v>
      </c>
      <c r="K8" s="279">
        <f t="shared" si="1"/>
        <v>3024</v>
      </c>
      <c r="L8" s="307">
        <f t="shared" si="2"/>
        <v>0</v>
      </c>
    </row>
    <row r="9" spans="2:12" s="3" customFormat="1" ht="30" outlineLevel="1" x14ac:dyDescent="0.25">
      <c r="B9" s="76">
        <v>5</v>
      </c>
      <c r="C9" s="18" t="s">
        <v>475</v>
      </c>
      <c r="D9" s="88" t="s">
        <v>474</v>
      </c>
      <c r="E9" s="78" t="s">
        <v>12</v>
      </c>
      <c r="F9" s="80">
        <v>48</v>
      </c>
      <c r="G9" s="17">
        <f>F9*J9</f>
        <v>17520</v>
      </c>
      <c r="H9" s="305"/>
      <c r="I9" s="85">
        <f t="shared" si="0"/>
        <v>0</v>
      </c>
      <c r="J9" s="157">
        <v>365</v>
      </c>
      <c r="K9" s="279">
        <f t="shared" si="1"/>
        <v>52560</v>
      </c>
      <c r="L9" s="307">
        <f t="shared" si="2"/>
        <v>0</v>
      </c>
    </row>
    <row r="10" spans="2:12" s="3" customFormat="1" ht="15.75" outlineLevel="1" thickBot="1" x14ac:dyDescent="0.3">
      <c r="B10" s="164"/>
      <c r="C10" s="18"/>
      <c r="D10" s="10"/>
      <c r="E10" s="1"/>
      <c r="F10" s="19"/>
      <c r="G10" s="17"/>
      <c r="H10" s="80"/>
      <c r="I10" s="85"/>
      <c r="J10" s="157"/>
      <c r="K10" s="54"/>
      <c r="L10" s="54"/>
    </row>
    <row r="11" spans="2:12" s="3" customFormat="1" ht="16.5" thickBot="1" x14ac:dyDescent="0.3">
      <c r="B11" s="57" t="s">
        <v>110</v>
      </c>
      <c r="C11" s="38" t="s">
        <v>111</v>
      </c>
      <c r="D11" s="39"/>
      <c r="E11" s="40"/>
      <c r="F11" s="40"/>
      <c r="G11" s="40"/>
      <c r="H11" s="212"/>
      <c r="I11" s="212">
        <f>SUM(I5:I10)</f>
        <v>0</v>
      </c>
      <c r="J11" s="58"/>
      <c r="K11" s="273"/>
      <c r="L11" s="274">
        <f>SUM(L5:L10)</f>
        <v>0</v>
      </c>
    </row>
    <row r="13" spans="2:12" x14ac:dyDescent="0.25">
      <c r="E13" s="87"/>
    </row>
  </sheetData>
  <mergeCells count="1">
    <mergeCell ref="B2:L2"/>
  </mergeCells>
  <pageMargins left="0.7" right="0.7" top="0.78740157499999996" bottom="0.78740157499999996" header="0.3" footer="0.3"/>
  <pageSetup paperSize="9" scale="68" orientation="landscape" r:id="rId1"/>
  <headerFooter>
    <oddHeader>&amp;CSoupis prací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2:L32"/>
  <sheetViews>
    <sheetView view="pageBreakPreview" topLeftCell="D1" zoomScaleNormal="85" zoomScaleSheetLayoutView="100" workbookViewId="0">
      <selection activeCell="I6" sqref="I6"/>
    </sheetView>
  </sheetViews>
  <sheetFormatPr defaultRowHeight="15" outlineLevelRow="1" x14ac:dyDescent="0.25"/>
  <cols>
    <col min="1" max="1" width="1.7109375" customWidth="1"/>
    <col min="2" max="2" width="7.5703125" customWidth="1"/>
    <col min="3" max="3" width="52" customWidth="1"/>
    <col min="4" max="4" width="15.5703125" customWidth="1"/>
    <col min="5" max="5" width="9.5703125" customWidth="1"/>
    <col min="6" max="7" width="15.5703125" customWidth="1"/>
    <col min="8" max="8" width="15.5703125" style="87" customWidth="1"/>
    <col min="9" max="10" width="15.5703125" customWidth="1"/>
    <col min="11" max="11" width="13.28515625" customWidth="1"/>
    <col min="12" max="12" width="14.85546875" customWidth="1"/>
  </cols>
  <sheetData>
    <row r="2" spans="2:12" ht="21" x14ac:dyDescent="0.25">
      <c r="B2" s="419" t="s">
        <v>423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8.75" thickBot="1" x14ac:dyDescent="0.3">
      <c r="B3" s="4"/>
      <c r="C3" s="5"/>
      <c r="D3" s="6"/>
      <c r="E3" s="6"/>
      <c r="F3" s="6"/>
      <c r="G3" s="6"/>
      <c r="H3" s="217"/>
      <c r="I3" s="7"/>
      <c r="J3" s="3"/>
    </row>
    <row r="4" spans="2:12" s="3" customFormat="1" ht="36.75" thickBot="1" x14ac:dyDescent="0.3">
      <c r="B4" s="24" t="s">
        <v>0</v>
      </c>
      <c r="C4" s="25" t="s">
        <v>1</v>
      </c>
      <c r="D4" s="26" t="s">
        <v>5</v>
      </c>
      <c r="E4" s="26" t="s">
        <v>2</v>
      </c>
      <c r="F4" s="27" t="s">
        <v>6</v>
      </c>
      <c r="G4" s="28" t="s">
        <v>136</v>
      </c>
      <c r="H4" s="243" t="s">
        <v>7</v>
      </c>
      <c r="I4" s="29" t="s">
        <v>137</v>
      </c>
      <c r="J4" s="104" t="s">
        <v>143</v>
      </c>
      <c r="K4" s="270" t="s">
        <v>445</v>
      </c>
      <c r="L4" s="272" t="s">
        <v>441</v>
      </c>
    </row>
    <row r="5" spans="2:12" s="3" customFormat="1" ht="30" outlineLevel="1" x14ac:dyDescent="0.25">
      <c r="B5" s="120">
        <v>6</v>
      </c>
      <c r="C5" s="81" t="s">
        <v>227</v>
      </c>
      <c r="D5" s="88" t="s">
        <v>13</v>
      </c>
      <c r="E5" s="78" t="s">
        <v>12</v>
      </c>
      <c r="F5" s="80">
        <v>1</v>
      </c>
      <c r="G5" s="85">
        <f t="shared" ref="G5:G16" si="0">F5*J5</f>
        <v>300</v>
      </c>
      <c r="H5" s="305"/>
      <c r="I5" s="85">
        <f t="shared" ref="I5:I7" si="1">G5*H5</f>
        <v>0</v>
      </c>
      <c r="J5" s="95">
        <v>300</v>
      </c>
      <c r="K5" s="213">
        <f>G5*3</f>
        <v>900</v>
      </c>
      <c r="L5" s="307">
        <f>K5*H5</f>
        <v>0</v>
      </c>
    </row>
    <row r="6" spans="2:12" s="3" customFormat="1" ht="30" outlineLevel="1" x14ac:dyDescent="0.25">
      <c r="B6" s="120">
        <v>7</v>
      </c>
      <c r="C6" s="81" t="s">
        <v>250</v>
      </c>
      <c r="D6" s="88" t="s">
        <v>99</v>
      </c>
      <c r="E6" s="78" t="s">
        <v>12</v>
      </c>
      <c r="F6" s="80">
        <v>1</v>
      </c>
      <c r="G6" s="85">
        <f t="shared" si="0"/>
        <v>50</v>
      </c>
      <c r="H6" s="305"/>
      <c r="I6" s="85">
        <f t="shared" si="1"/>
        <v>0</v>
      </c>
      <c r="J6" s="95">
        <v>50</v>
      </c>
      <c r="K6" s="213">
        <f t="shared" ref="K6:K28" si="2">G6*3</f>
        <v>150</v>
      </c>
      <c r="L6" s="307">
        <f t="shared" ref="L6:L28" si="3">K6*H6</f>
        <v>0</v>
      </c>
    </row>
    <row r="7" spans="2:12" s="3" customFormat="1" outlineLevel="1" x14ac:dyDescent="0.25">
      <c r="B7" s="120">
        <v>8</v>
      </c>
      <c r="C7" s="81" t="s">
        <v>384</v>
      </c>
      <c r="D7" s="88" t="s">
        <v>385</v>
      </c>
      <c r="E7" s="78" t="s">
        <v>14</v>
      </c>
      <c r="F7" s="80">
        <v>1</v>
      </c>
      <c r="G7" s="85">
        <f t="shared" si="0"/>
        <v>6</v>
      </c>
      <c r="H7" s="305"/>
      <c r="I7" s="85">
        <f t="shared" si="1"/>
        <v>0</v>
      </c>
      <c r="J7" s="95">
        <v>6</v>
      </c>
      <c r="K7" s="213">
        <f t="shared" si="2"/>
        <v>18</v>
      </c>
      <c r="L7" s="307">
        <f t="shared" si="3"/>
        <v>0</v>
      </c>
    </row>
    <row r="8" spans="2:12" s="3" customFormat="1" ht="45" outlineLevel="1" x14ac:dyDescent="0.25">
      <c r="B8" s="120">
        <v>9</v>
      </c>
      <c r="C8" s="81" t="s">
        <v>103</v>
      </c>
      <c r="D8" s="88" t="s">
        <v>13</v>
      </c>
      <c r="E8" s="78" t="s">
        <v>104</v>
      </c>
      <c r="F8" s="80">
        <v>1</v>
      </c>
      <c r="G8" s="85">
        <f t="shared" si="0"/>
        <v>52</v>
      </c>
      <c r="H8" s="305"/>
      <c r="I8" s="85">
        <f>G8*H8</f>
        <v>0</v>
      </c>
      <c r="J8" s="95">
        <v>52</v>
      </c>
      <c r="K8" s="213">
        <f t="shared" si="2"/>
        <v>156</v>
      </c>
      <c r="L8" s="307">
        <f t="shared" si="3"/>
        <v>0</v>
      </c>
    </row>
    <row r="9" spans="2:12" s="3" customFormat="1" outlineLevel="1" x14ac:dyDescent="0.25">
      <c r="B9" s="120">
        <v>10</v>
      </c>
      <c r="C9" s="81" t="s">
        <v>102</v>
      </c>
      <c r="D9" s="88" t="s">
        <v>99</v>
      </c>
      <c r="E9" s="78" t="s">
        <v>12</v>
      </c>
      <c r="F9" s="80">
        <v>1</v>
      </c>
      <c r="G9" s="85">
        <f t="shared" si="0"/>
        <v>50</v>
      </c>
      <c r="H9" s="305"/>
      <c r="I9" s="85">
        <f>G9*H9</f>
        <v>0</v>
      </c>
      <c r="J9" s="95">
        <v>50</v>
      </c>
      <c r="K9" s="213">
        <f t="shared" si="2"/>
        <v>150</v>
      </c>
      <c r="L9" s="307">
        <f t="shared" si="3"/>
        <v>0</v>
      </c>
    </row>
    <row r="10" spans="2:12" s="3" customFormat="1" ht="30" outlineLevel="1" x14ac:dyDescent="0.25">
      <c r="B10" s="120">
        <v>11</v>
      </c>
      <c r="C10" s="81" t="s">
        <v>105</v>
      </c>
      <c r="D10" s="88" t="s">
        <v>13</v>
      </c>
      <c r="E10" s="78" t="s">
        <v>12</v>
      </c>
      <c r="F10" s="80">
        <v>1</v>
      </c>
      <c r="G10" s="85">
        <f t="shared" si="0"/>
        <v>10</v>
      </c>
      <c r="H10" s="305"/>
      <c r="I10" s="85">
        <f>G10*H10</f>
        <v>0</v>
      </c>
      <c r="J10" s="95">
        <v>10</v>
      </c>
      <c r="K10" s="213">
        <f t="shared" si="2"/>
        <v>30</v>
      </c>
      <c r="L10" s="307">
        <f t="shared" si="3"/>
        <v>0</v>
      </c>
    </row>
    <row r="11" spans="2:12" s="3" customFormat="1" outlineLevel="1" x14ac:dyDescent="0.25">
      <c r="B11" s="120">
        <v>12</v>
      </c>
      <c r="C11" s="81" t="s">
        <v>256</v>
      </c>
      <c r="D11" s="82" t="s">
        <v>257</v>
      </c>
      <c r="E11" s="84" t="s">
        <v>12</v>
      </c>
      <c r="F11" s="80">
        <v>1</v>
      </c>
      <c r="G11" s="85">
        <f t="shared" si="0"/>
        <v>30</v>
      </c>
      <c r="H11" s="305"/>
      <c r="I11" s="85">
        <f t="shared" ref="I11:I16" si="4">G11*H11</f>
        <v>0</v>
      </c>
      <c r="J11" s="95">
        <v>30</v>
      </c>
      <c r="K11" s="213">
        <f t="shared" si="2"/>
        <v>90</v>
      </c>
      <c r="L11" s="307">
        <f t="shared" si="3"/>
        <v>0</v>
      </c>
    </row>
    <row r="12" spans="2:12" s="3" customFormat="1" outlineLevel="1" x14ac:dyDescent="0.25">
      <c r="B12" s="120">
        <v>13</v>
      </c>
      <c r="C12" s="81" t="s">
        <v>402</v>
      </c>
      <c r="D12" s="88" t="s">
        <v>13</v>
      </c>
      <c r="E12" s="78" t="s">
        <v>12</v>
      </c>
      <c r="F12" s="80">
        <v>1</v>
      </c>
      <c r="G12" s="85">
        <f t="shared" si="0"/>
        <v>100</v>
      </c>
      <c r="H12" s="305"/>
      <c r="I12" s="85">
        <f t="shared" si="4"/>
        <v>0</v>
      </c>
      <c r="J12" s="95">
        <v>100</v>
      </c>
      <c r="K12" s="213">
        <f t="shared" si="2"/>
        <v>300</v>
      </c>
      <c r="L12" s="307">
        <f t="shared" si="3"/>
        <v>0</v>
      </c>
    </row>
    <row r="13" spans="2:12" s="3" customFormat="1" ht="45" outlineLevel="1" x14ac:dyDescent="0.25">
      <c r="B13" s="120">
        <v>14</v>
      </c>
      <c r="C13" s="81" t="s">
        <v>386</v>
      </c>
      <c r="D13" s="88" t="s">
        <v>99</v>
      </c>
      <c r="E13" s="78" t="s">
        <v>12</v>
      </c>
      <c r="F13" s="80">
        <v>1</v>
      </c>
      <c r="G13" s="85">
        <f t="shared" si="0"/>
        <v>100</v>
      </c>
      <c r="H13" s="305"/>
      <c r="I13" s="85">
        <f t="shared" si="4"/>
        <v>0</v>
      </c>
      <c r="J13" s="95">
        <v>100</v>
      </c>
      <c r="K13" s="213">
        <f t="shared" si="2"/>
        <v>300</v>
      </c>
      <c r="L13" s="307">
        <f t="shared" si="3"/>
        <v>0</v>
      </c>
    </row>
    <row r="14" spans="2:12" s="3" customFormat="1" ht="30" outlineLevel="1" x14ac:dyDescent="0.25">
      <c r="B14" s="120">
        <v>15</v>
      </c>
      <c r="C14" s="81" t="s">
        <v>41</v>
      </c>
      <c r="D14" s="82" t="s">
        <v>13</v>
      </c>
      <c r="E14" s="84" t="s">
        <v>21</v>
      </c>
      <c r="F14" s="80">
        <v>1</v>
      </c>
      <c r="G14" s="85">
        <f t="shared" si="0"/>
        <v>5</v>
      </c>
      <c r="H14" s="305"/>
      <c r="I14" s="85">
        <f t="shared" si="4"/>
        <v>0</v>
      </c>
      <c r="J14" s="95">
        <v>5</v>
      </c>
      <c r="K14" s="213">
        <f t="shared" si="2"/>
        <v>15</v>
      </c>
      <c r="L14" s="307">
        <f t="shared" si="3"/>
        <v>0</v>
      </c>
    </row>
    <row r="15" spans="2:12" s="3" customFormat="1" outlineLevel="1" x14ac:dyDescent="0.25">
      <c r="B15" s="120">
        <v>16</v>
      </c>
      <c r="C15" s="83" t="s">
        <v>42</v>
      </c>
      <c r="D15" s="82" t="s">
        <v>13</v>
      </c>
      <c r="E15" s="84" t="s">
        <v>21</v>
      </c>
      <c r="F15" s="80">
        <v>1</v>
      </c>
      <c r="G15" s="85">
        <f t="shared" si="0"/>
        <v>5</v>
      </c>
      <c r="H15" s="305"/>
      <c r="I15" s="85">
        <f t="shared" si="4"/>
        <v>0</v>
      </c>
      <c r="J15" s="95">
        <v>5</v>
      </c>
      <c r="K15" s="213">
        <f t="shared" si="2"/>
        <v>15</v>
      </c>
      <c r="L15" s="307">
        <f t="shared" si="3"/>
        <v>0</v>
      </c>
    </row>
    <row r="16" spans="2:12" s="3" customFormat="1" ht="30" outlineLevel="1" x14ac:dyDescent="0.25">
      <c r="B16" s="120">
        <v>17</v>
      </c>
      <c r="C16" s="81" t="s">
        <v>43</v>
      </c>
      <c r="D16" s="82" t="s">
        <v>13</v>
      </c>
      <c r="E16" s="84" t="s">
        <v>21</v>
      </c>
      <c r="F16" s="80">
        <v>1</v>
      </c>
      <c r="G16" s="85">
        <f t="shared" si="0"/>
        <v>5</v>
      </c>
      <c r="H16" s="305"/>
      <c r="I16" s="85">
        <f t="shared" si="4"/>
        <v>0</v>
      </c>
      <c r="J16" s="95">
        <v>5</v>
      </c>
      <c r="K16" s="213">
        <f t="shared" si="2"/>
        <v>15</v>
      </c>
      <c r="L16" s="307">
        <f t="shared" si="3"/>
        <v>0</v>
      </c>
    </row>
    <row r="17" spans="2:12" s="3" customFormat="1" outlineLevel="1" x14ac:dyDescent="0.25">
      <c r="B17" s="120">
        <v>18</v>
      </c>
      <c r="C17" s="105" t="s">
        <v>51</v>
      </c>
      <c r="D17" s="82" t="s">
        <v>13</v>
      </c>
      <c r="E17" s="84" t="s">
        <v>47</v>
      </c>
      <c r="F17" s="80">
        <v>25</v>
      </c>
      <c r="G17" s="85">
        <f t="shared" ref="G17:G28" si="5">F17*J17</f>
        <v>25</v>
      </c>
      <c r="H17" s="305"/>
      <c r="I17" s="85">
        <f t="shared" ref="I17:I28" si="6">G17*H17</f>
        <v>0</v>
      </c>
      <c r="J17" s="95">
        <v>1</v>
      </c>
      <c r="K17" s="213">
        <f t="shared" si="2"/>
        <v>75</v>
      </c>
      <c r="L17" s="307">
        <f t="shared" si="3"/>
        <v>0</v>
      </c>
    </row>
    <row r="18" spans="2:12" s="3" customFormat="1" ht="30" outlineLevel="1" x14ac:dyDescent="0.25">
      <c r="B18" s="120">
        <v>19</v>
      </c>
      <c r="C18" s="210" t="s">
        <v>138</v>
      </c>
      <c r="D18" s="82" t="s">
        <v>13</v>
      </c>
      <c r="E18" s="84" t="s">
        <v>47</v>
      </c>
      <c r="F18" s="80">
        <v>50</v>
      </c>
      <c r="G18" s="85">
        <f t="shared" si="5"/>
        <v>50</v>
      </c>
      <c r="H18" s="305"/>
      <c r="I18" s="85">
        <f t="shared" si="6"/>
        <v>0</v>
      </c>
      <c r="J18" s="95">
        <v>1</v>
      </c>
      <c r="K18" s="213">
        <f t="shared" si="2"/>
        <v>150</v>
      </c>
      <c r="L18" s="307">
        <f t="shared" si="3"/>
        <v>0</v>
      </c>
    </row>
    <row r="19" spans="2:12" s="3" customFormat="1" ht="30" outlineLevel="1" x14ac:dyDescent="0.25">
      <c r="B19" s="120">
        <v>20</v>
      </c>
      <c r="C19" s="210" t="s">
        <v>139</v>
      </c>
      <c r="D19" s="82" t="s">
        <v>13</v>
      </c>
      <c r="E19" s="84" t="s">
        <v>47</v>
      </c>
      <c r="F19" s="80">
        <v>5</v>
      </c>
      <c r="G19" s="85">
        <f t="shared" si="5"/>
        <v>5</v>
      </c>
      <c r="H19" s="305"/>
      <c r="I19" s="85">
        <f t="shared" si="6"/>
        <v>0</v>
      </c>
      <c r="J19" s="95">
        <v>1</v>
      </c>
      <c r="K19" s="213">
        <f t="shared" si="2"/>
        <v>15</v>
      </c>
      <c r="L19" s="307">
        <f t="shared" si="3"/>
        <v>0</v>
      </c>
    </row>
    <row r="20" spans="2:12" s="3" customFormat="1" outlineLevel="1" x14ac:dyDescent="0.25">
      <c r="B20" s="120">
        <v>21</v>
      </c>
      <c r="C20" s="83" t="s">
        <v>52</v>
      </c>
      <c r="D20" s="82" t="s">
        <v>13</v>
      </c>
      <c r="E20" s="84" t="s">
        <v>47</v>
      </c>
      <c r="F20" s="80">
        <v>5</v>
      </c>
      <c r="G20" s="85">
        <f t="shared" si="5"/>
        <v>5</v>
      </c>
      <c r="H20" s="305"/>
      <c r="I20" s="85">
        <f t="shared" si="6"/>
        <v>0</v>
      </c>
      <c r="J20" s="95">
        <v>1</v>
      </c>
      <c r="K20" s="213">
        <f t="shared" si="2"/>
        <v>15</v>
      </c>
      <c r="L20" s="307">
        <f t="shared" si="3"/>
        <v>0</v>
      </c>
    </row>
    <row r="21" spans="2:12" s="3" customFormat="1" outlineLevel="1" x14ac:dyDescent="0.25">
      <c r="B21" s="120">
        <v>22</v>
      </c>
      <c r="C21" s="83" t="s">
        <v>140</v>
      </c>
      <c r="D21" s="82" t="s">
        <v>13</v>
      </c>
      <c r="E21" s="84" t="s">
        <v>12</v>
      </c>
      <c r="F21" s="80">
        <v>16</v>
      </c>
      <c r="G21" s="85">
        <f t="shared" si="5"/>
        <v>16</v>
      </c>
      <c r="H21" s="305"/>
      <c r="I21" s="85">
        <f t="shared" si="6"/>
        <v>0</v>
      </c>
      <c r="J21" s="95">
        <v>1</v>
      </c>
      <c r="K21" s="213">
        <f t="shared" si="2"/>
        <v>48</v>
      </c>
      <c r="L21" s="307">
        <f t="shared" si="3"/>
        <v>0</v>
      </c>
    </row>
    <row r="22" spans="2:12" s="3" customFormat="1" outlineLevel="1" x14ac:dyDescent="0.25">
      <c r="B22" s="120">
        <v>23</v>
      </c>
      <c r="C22" s="105" t="s">
        <v>141</v>
      </c>
      <c r="D22" s="82" t="s">
        <v>13</v>
      </c>
      <c r="E22" s="84" t="s">
        <v>12</v>
      </c>
      <c r="F22" s="80">
        <v>16</v>
      </c>
      <c r="G22" s="85">
        <f t="shared" si="5"/>
        <v>16</v>
      </c>
      <c r="H22" s="305"/>
      <c r="I22" s="85">
        <f t="shared" si="6"/>
        <v>0</v>
      </c>
      <c r="J22" s="95">
        <v>1</v>
      </c>
      <c r="K22" s="213">
        <f t="shared" si="2"/>
        <v>48</v>
      </c>
      <c r="L22" s="307">
        <f t="shared" si="3"/>
        <v>0</v>
      </c>
    </row>
    <row r="23" spans="2:12" s="3" customFormat="1" ht="30" outlineLevel="1" x14ac:dyDescent="0.25">
      <c r="B23" s="120">
        <v>24</v>
      </c>
      <c r="C23" s="163" t="s">
        <v>53</v>
      </c>
      <c r="D23" s="82" t="s">
        <v>13</v>
      </c>
      <c r="E23" s="84" t="s">
        <v>12</v>
      </c>
      <c r="F23" s="80">
        <v>10</v>
      </c>
      <c r="G23" s="85">
        <f t="shared" si="5"/>
        <v>10</v>
      </c>
      <c r="H23" s="305"/>
      <c r="I23" s="85">
        <f t="shared" si="6"/>
        <v>0</v>
      </c>
      <c r="J23" s="95">
        <v>1</v>
      </c>
      <c r="K23" s="213">
        <f t="shared" si="2"/>
        <v>30</v>
      </c>
      <c r="L23" s="307">
        <f t="shared" si="3"/>
        <v>0</v>
      </c>
    </row>
    <row r="24" spans="2:12" s="3" customFormat="1" ht="45" outlineLevel="1" x14ac:dyDescent="0.25">
      <c r="B24" s="120">
        <v>25</v>
      </c>
      <c r="C24" s="163" t="s">
        <v>454</v>
      </c>
      <c r="D24" s="82" t="s">
        <v>13</v>
      </c>
      <c r="E24" s="84" t="s">
        <v>12</v>
      </c>
      <c r="F24" s="80">
        <v>1</v>
      </c>
      <c r="G24" s="85">
        <v>100</v>
      </c>
      <c r="H24" s="305"/>
      <c r="I24" s="85">
        <f t="shared" ref="I24:I27" si="7">G24*H24</f>
        <v>0</v>
      </c>
      <c r="J24" s="95">
        <v>1</v>
      </c>
      <c r="K24" s="213">
        <f t="shared" ref="K24:K27" si="8">G24*3</f>
        <v>300</v>
      </c>
      <c r="L24" s="307">
        <f t="shared" ref="L24:L27" si="9">K24*H24</f>
        <v>0</v>
      </c>
    </row>
    <row r="25" spans="2:12" s="3" customFormat="1" ht="30" outlineLevel="1" x14ac:dyDescent="0.25">
      <c r="B25" s="120">
        <v>26</v>
      </c>
      <c r="C25" s="163" t="s">
        <v>455</v>
      </c>
      <c r="D25" s="82" t="s">
        <v>13</v>
      </c>
      <c r="E25" s="84" t="s">
        <v>12</v>
      </c>
      <c r="F25" s="80">
        <v>1</v>
      </c>
      <c r="G25" s="85">
        <v>100</v>
      </c>
      <c r="H25" s="305"/>
      <c r="I25" s="85">
        <f t="shared" si="7"/>
        <v>0</v>
      </c>
      <c r="J25" s="95">
        <v>1</v>
      </c>
      <c r="K25" s="213">
        <f t="shared" si="8"/>
        <v>300</v>
      </c>
      <c r="L25" s="307">
        <f t="shared" si="9"/>
        <v>0</v>
      </c>
    </row>
    <row r="26" spans="2:12" s="3" customFormat="1" ht="75" outlineLevel="1" x14ac:dyDescent="0.25">
      <c r="B26" s="120">
        <v>27</v>
      </c>
      <c r="C26" s="163" t="s">
        <v>456</v>
      </c>
      <c r="D26" s="82" t="s">
        <v>13</v>
      </c>
      <c r="E26" s="84" t="s">
        <v>12</v>
      </c>
      <c r="F26" s="80">
        <v>1</v>
      </c>
      <c r="G26" s="85">
        <v>500</v>
      </c>
      <c r="H26" s="305"/>
      <c r="I26" s="85">
        <f t="shared" si="7"/>
        <v>0</v>
      </c>
      <c r="J26" s="95">
        <v>1</v>
      </c>
      <c r="K26" s="213">
        <f t="shared" si="8"/>
        <v>1500</v>
      </c>
      <c r="L26" s="307">
        <f t="shared" si="9"/>
        <v>0</v>
      </c>
    </row>
    <row r="27" spans="2:12" s="3" customFormat="1" ht="30" outlineLevel="1" x14ac:dyDescent="0.25">
      <c r="B27" s="120">
        <v>28</v>
      </c>
      <c r="C27" s="163" t="s">
        <v>457</v>
      </c>
      <c r="D27" s="82" t="s">
        <v>13</v>
      </c>
      <c r="E27" s="84" t="s">
        <v>12</v>
      </c>
      <c r="F27" s="80">
        <v>1</v>
      </c>
      <c r="G27" s="85">
        <v>100</v>
      </c>
      <c r="H27" s="305"/>
      <c r="I27" s="85">
        <f t="shared" si="7"/>
        <v>0</v>
      </c>
      <c r="J27" s="95">
        <v>1</v>
      </c>
      <c r="K27" s="213">
        <f t="shared" si="8"/>
        <v>300</v>
      </c>
      <c r="L27" s="307">
        <f t="shared" si="9"/>
        <v>0</v>
      </c>
    </row>
    <row r="28" spans="2:12" s="3" customFormat="1" ht="30" outlineLevel="1" x14ac:dyDescent="0.25">
      <c r="B28" s="120">
        <v>29</v>
      </c>
      <c r="C28" s="163" t="s">
        <v>93</v>
      </c>
      <c r="D28" s="82" t="s">
        <v>13</v>
      </c>
      <c r="E28" s="84" t="s">
        <v>14</v>
      </c>
      <c r="F28" s="80">
        <v>10</v>
      </c>
      <c r="G28" s="85">
        <f t="shared" si="5"/>
        <v>10</v>
      </c>
      <c r="H28" s="305"/>
      <c r="I28" s="85">
        <f t="shared" si="6"/>
        <v>0</v>
      </c>
      <c r="J28" s="95">
        <v>1</v>
      </c>
      <c r="K28" s="213">
        <f t="shared" si="2"/>
        <v>30</v>
      </c>
      <c r="L28" s="307">
        <f t="shared" si="3"/>
        <v>0</v>
      </c>
    </row>
    <row r="29" spans="2:12" s="3" customFormat="1" ht="15.75" outlineLevel="1" thickBot="1" x14ac:dyDescent="0.3">
      <c r="B29" s="285"/>
      <c r="C29" s="286"/>
      <c r="D29" s="233"/>
      <c r="E29" s="234"/>
      <c r="F29" s="235"/>
      <c r="G29" s="229"/>
      <c r="H29" s="235"/>
      <c r="I29" s="229"/>
      <c r="J29" s="235"/>
      <c r="K29" s="229"/>
      <c r="L29" s="93"/>
    </row>
    <row r="30" spans="2:12" s="3" customFormat="1" ht="16.5" thickBot="1" x14ac:dyDescent="0.3">
      <c r="B30" s="57" t="s">
        <v>106</v>
      </c>
      <c r="C30" s="38" t="s">
        <v>446</v>
      </c>
      <c r="D30" s="39"/>
      <c r="E30" s="40"/>
      <c r="F30" s="40"/>
      <c r="G30" s="40"/>
      <c r="H30" s="212"/>
      <c r="I30" s="212">
        <f>SUM(I5:I28)</f>
        <v>0</v>
      </c>
      <c r="J30" s="58"/>
      <c r="K30" s="275"/>
      <c r="L30" s="276">
        <f>SUM(L5:L28)</f>
        <v>0</v>
      </c>
    </row>
    <row r="32" spans="2:12" x14ac:dyDescent="0.25">
      <c r="E32" s="87"/>
    </row>
  </sheetData>
  <mergeCells count="1">
    <mergeCell ref="B2:L2"/>
  </mergeCells>
  <pageMargins left="0.7" right="0.7" top="0.78740157499999996" bottom="0.78740157499999996" header="0.3" footer="0.3"/>
  <pageSetup paperSize="9" scale="68" orientation="landscape" r:id="rId1"/>
  <headerFooter>
    <oddHeader>&amp;CSoupis prací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P9"/>
  <sheetViews>
    <sheetView view="pageBreakPreview" zoomScaleNormal="100" zoomScaleSheetLayoutView="100" workbookViewId="0">
      <selection activeCell="I5" sqref="I5"/>
    </sheetView>
  </sheetViews>
  <sheetFormatPr defaultRowHeight="15" x14ac:dyDescent="0.25"/>
  <cols>
    <col min="1" max="1" width="2.5703125" customWidth="1"/>
    <col min="2" max="2" width="7.5703125" customWidth="1"/>
    <col min="3" max="3" width="52" customWidth="1"/>
    <col min="4" max="4" width="15.5703125" customWidth="1"/>
    <col min="5" max="5" width="9.5703125" style="52" customWidth="1"/>
    <col min="6" max="6" width="13.42578125" style="52" customWidth="1"/>
    <col min="7" max="7" width="15.5703125" style="52" customWidth="1"/>
    <col min="8" max="8" width="12.5703125" style="215" customWidth="1"/>
    <col min="9" max="9" width="15.5703125" style="52" customWidth="1"/>
    <col min="10" max="10" width="15.28515625" style="52" customWidth="1"/>
    <col min="11" max="11" width="13.140625" style="52" customWidth="1"/>
    <col min="12" max="12" width="12.5703125" customWidth="1"/>
  </cols>
  <sheetData>
    <row r="2" spans="2:16" ht="21" x14ac:dyDescent="0.25">
      <c r="B2" s="420" t="s">
        <v>226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6" ht="18.75" thickBot="1" x14ac:dyDescent="0.3">
      <c r="B3" s="4"/>
      <c r="C3" s="5"/>
      <c r="D3" s="6"/>
      <c r="E3" s="7"/>
      <c r="F3" s="7"/>
      <c r="G3" s="7"/>
      <c r="H3" s="217"/>
      <c r="I3" s="7"/>
      <c r="J3" s="51"/>
      <c r="K3" s="51"/>
    </row>
    <row r="4" spans="2:16" s="16" customFormat="1" ht="36.75" thickBot="1" x14ac:dyDescent="0.3">
      <c r="B4" s="24" t="s">
        <v>0</v>
      </c>
      <c r="C4" s="25" t="s">
        <v>1</v>
      </c>
      <c r="D4" s="26" t="s">
        <v>5</v>
      </c>
      <c r="E4" s="26" t="s">
        <v>2</v>
      </c>
      <c r="F4" s="27" t="s">
        <v>6</v>
      </c>
      <c r="G4" s="28" t="s">
        <v>136</v>
      </c>
      <c r="H4" s="243" t="s">
        <v>7</v>
      </c>
      <c r="I4" s="214" t="s">
        <v>137</v>
      </c>
      <c r="J4" s="315" t="s">
        <v>143</v>
      </c>
      <c r="K4" s="316" t="s">
        <v>445</v>
      </c>
      <c r="L4" s="309" t="s">
        <v>441</v>
      </c>
      <c r="M4" s="3"/>
      <c r="N4" s="3"/>
      <c r="O4" s="3"/>
      <c r="P4" s="3"/>
    </row>
    <row r="5" spans="2:16" s="3" customFormat="1" ht="28.5" x14ac:dyDescent="0.25">
      <c r="B5" s="56">
        <v>30</v>
      </c>
      <c r="C5" s="35" t="s">
        <v>100</v>
      </c>
      <c r="D5" s="36" t="s">
        <v>101</v>
      </c>
      <c r="E5" s="37" t="s">
        <v>21</v>
      </c>
      <c r="F5" s="19">
        <v>1</v>
      </c>
      <c r="G5" s="17">
        <f>F5*J5</f>
        <v>2</v>
      </c>
      <c r="H5" s="305"/>
      <c r="I5" s="85">
        <f>G5*H5</f>
        <v>0</v>
      </c>
      <c r="J5" s="170">
        <v>2</v>
      </c>
      <c r="K5" s="282">
        <v>2</v>
      </c>
      <c r="L5" s="306">
        <f>K5*H5</f>
        <v>0</v>
      </c>
    </row>
    <row r="6" spans="2:16" s="3" customFormat="1" ht="28.5" x14ac:dyDescent="0.25">
      <c r="B6" s="56">
        <v>31</v>
      </c>
      <c r="C6" s="35" t="s">
        <v>382</v>
      </c>
      <c r="D6" s="36" t="s">
        <v>383</v>
      </c>
      <c r="E6" s="37" t="s">
        <v>14</v>
      </c>
      <c r="F6" s="19">
        <v>1</v>
      </c>
      <c r="G6" s="17">
        <f t="shared" ref="G6" si="0">F6*J6</f>
        <v>1</v>
      </c>
      <c r="H6" s="305"/>
      <c r="I6" s="85">
        <f t="shared" ref="I6" si="1">G6*H6</f>
        <v>0</v>
      </c>
      <c r="J6" s="170">
        <v>1</v>
      </c>
      <c r="K6" s="281">
        <v>1</v>
      </c>
      <c r="L6" s="307">
        <f t="shared" ref="L6:L7" si="2">K6*H6</f>
        <v>0</v>
      </c>
    </row>
    <row r="7" spans="2:16" s="3" customFormat="1" x14ac:dyDescent="0.25">
      <c r="B7" s="56">
        <v>32</v>
      </c>
      <c r="C7" s="35" t="s">
        <v>248</v>
      </c>
      <c r="D7" s="36" t="s">
        <v>249</v>
      </c>
      <c r="E7" s="37" t="s">
        <v>14</v>
      </c>
      <c r="F7" s="19">
        <v>1</v>
      </c>
      <c r="G7" s="17">
        <v>1</v>
      </c>
      <c r="H7" s="305"/>
      <c r="I7" s="85">
        <f t="shared" ref="I7" si="3">G7*H7</f>
        <v>0</v>
      </c>
      <c r="J7" s="157">
        <v>1</v>
      </c>
      <c r="K7" s="281">
        <v>3</v>
      </c>
      <c r="L7" s="308">
        <f t="shared" si="2"/>
        <v>0</v>
      </c>
    </row>
    <row r="8" spans="2:16" ht="15.75" thickBot="1" x14ac:dyDescent="0.3">
      <c r="I8" s="215"/>
      <c r="K8" s="215"/>
    </row>
    <row r="9" spans="2:16" s="3" customFormat="1" ht="16.5" thickBot="1" x14ac:dyDescent="0.3">
      <c r="B9" s="57" t="s">
        <v>234</v>
      </c>
      <c r="C9" s="38" t="s">
        <v>107</v>
      </c>
      <c r="D9" s="39"/>
      <c r="E9" s="40"/>
      <c r="F9" s="40"/>
      <c r="G9" s="40"/>
      <c r="H9" s="212"/>
      <c r="I9" s="232">
        <f>SUM(I5:I7)</f>
        <v>0</v>
      </c>
      <c r="J9" s="59"/>
      <c r="K9" s="232"/>
      <c r="L9" s="232">
        <f>SUM(L5:L7)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69" orientation="landscape" r:id="rId1"/>
  <headerFooter>
    <oddHeader>&amp;CSoupis prací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M34"/>
  <sheetViews>
    <sheetView view="pageBreakPreview" topLeftCell="A22" zoomScaleNormal="100" zoomScaleSheetLayoutView="100" workbookViewId="0">
      <selection activeCell="I5" sqref="I5"/>
    </sheetView>
  </sheetViews>
  <sheetFormatPr defaultRowHeight="15" x14ac:dyDescent="0.25"/>
  <cols>
    <col min="1" max="1" width="3.140625" style="171" customWidth="1"/>
    <col min="2" max="2" width="7.5703125" style="171" customWidth="1"/>
    <col min="3" max="3" width="59.140625" style="171" customWidth="1"/>
    <col min="4" max="4" width="17.140625" style="171" customWidth="1"/>
    <col min="5" max="5" width="9.5703125" style="172" customWidth="1"/>
    <col min="6" max="7" width="15.5703125" style="172" customWidth="1"/>
    <col min="8" max="8" width="13.28515625" style="216" customWidth="1"/>
    <col min="9" max="9" width="15.5703125" style="216" customWidth="1"/>
    <col min="10" max="10" width="15.5703125" style="172" customWidth="1"/>
    <col min="11" max="11" width="17.140625" style="171" customWidth="1"/>
    <col min="12" max="12" width="15.42578125" style="171" customWidth="1"/>
    <col min="13" max="13" width="20.5703125" style="171" customWidth="1"/>
    <col min="14" max="16384" width="9.140625" style="171"/>
  </cols>
  <sheetData>
    <row r="2" spans="2:13" ht="21" x14ac:dyDescent="0.25">
      <c r="B2" s="420" t="s">
        <v>240</v>
      </c>
      <c r="C2" s="420"/>
      <c r="D2" s="420"/>
      <c r="E2" s="420"/>
      <c r="F2" s="420"/>
      <c r="G2" s="420"/>
      <c r="H2" s="420"/>
      <c r="I2" s="420"/>
      <c r="J2" s="420"/>
    </row>
    <row r="3" spans="2:13" ht="19.5" thickBot="1" x14ac:dyDescent="0.3">
      <c r="B3" s="126"/>
      <c r="C3" s="5"/>
      <c r="D3" s="6"/>
      <c r="E3" s="7"/>
      <c r="F3" s="7"/>
      <c r="G3" s="7"/>
      <c r="H3" s="217"/>
      <c r="I3" s="217"/>
      <c r="J3" s="51"/>
    </row>
    <row r="4" spans="2:13" s="3" customFormat="1" ht="24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244" t="s">
        <v>7</v>
      </c>
      <c r="I4" s="218" t="s">
        <v>137</v>
      </c>
      <c r="J4" s="133" t="s">
        <v>143</v>
      </c>
      <c r="K4" s="133" t="s">
        <v>445</v>
      </c>
      <c r="L4" s="133" t="s">
        <v>441</v>
      </c>
    </row>
    <row r="5" spans="2:13" s="3" customFormat="1" ht="60" x14ac:dyDescent="0.25">
      <c r="B5" s="137">
        <v>33</v>
      </c>
      <c r="C5" s="173" t="s">
        <v>19</v>
      </c>
      <c r="D5" s="21" t="s">
        <v>16</v>
      </c>
      <c r="E5" s="22" t="s">
        <v>14</v>
      </c>
      <c r="F5" s="30">
        <v>11</v>
      </c>
      <c r="G5" s="23">
        <f>F5*J5</f>
        <v>22</v>
      </c>
      <c r="H5" s="305"/>
      <c r="I5" s="213">
        <f t="shared" ref="I5:I32" si="0">G5*H5</f>
        <v>0</v>
      </c>
      <c r="J5" s="55">
        <v>2</v>
      </c>
      <c r="K5" s="213">
        <f>G5*3</f>
        <v>66</v>
      </c>
      <c r="L5" s="307">
        <f>K5*H5</f>
        <v>0</v>
      </c>
    </row>
    <row r="6" spans="2:13" s="3" customFormat="1" ht="45" x14ac:dyDescent="0.25">
      <c r="B6" s="102">
        <v>34</v>
      </c>
      <c r="C6" s="174" t="s">
        <v>20</v>
      </c>
      <c r="D6" s="10" t="s">
        <v>55</v>
      </c>
      <c r="E6" s="1" t="s">
        <v>21</v>
      </c>
      <c r="F6" s="19">
        <v>1</v>
      </c>
      <c r="G6" s="17">
        <f t="shared" ref="G6:G32" si="1">F6*J6</f>
        <v>4</v>
      </c>
      <c r="H6" s="305"/>
      <c r="I6" s="85">
        <f t="shared" si="0"/>
        <v>0</v>
      </c>
      <c r="J6" s="47">
        <v>4</v>
      </c>
      <c r="K6" s="213">
        <f t="shared" ref="K6:K32" si="2">G6*3</f>
        <v>12</v>
      </c>
      <c r="L6" s="307">
        <f t="shared" ref="L6:L32" si="3">K6*H6</f>
        <v>0</v>
      </c>
    </row>
    <row r="7" spans="2:13" s="3" customFormat="1" x14ac:dyDescent="0.25">
      <c r="B7" s="137">
        <v>35</v>
      </c>
      <c r="C7" s="174" t="s">
        <v>22</v>
      </c>
      <c r="D7" s="10" t="s">
        <v>15</v>
      </c>
      <c r="E7" s="1" t="s">
        <v>21</v>
      </c>
      <c r="F7" s="19">
        <v>1</v>
      </c>
      <c r="G7" s="17">
        <f t="shared" si="1"/>
        <v>1</v>
      </c>
      <c r="H7" s="305"/>
      <c r="I7" s="85">
        <f t="shared" si="0"/>
        <v>0</v>
      </c>
      <c r="J7" s="47">
        <v>1</v>
      </c>
      <c r="K7" s="213">
        <f t="shared" si="2"/>
        <v>3</v>
      </c>
      <c r="L7" s="307">
        <f t="shared" si="3"/>
        <v>0</v>
      </c>
    </row>
    <row r="8" spans="2:13" s="3" customFormat="1" ht="45" x14ac:dyDescent="0.25">
      <c r="B8" s="102">
        <v>36</v>
      </c>
      <c r="C8" s="174" t="s">
        <v>23</v>
      </c>
      <c r="D8" s="10" t="s">
        <v>55</v>
      </c>
      <c r="E8" s="1" t="s">
        <v>21</v>
      </c>
      <c r="F8" s="19">
        <v>1</v>
      </c>
      <c r="G8" s="17">
        <f t="shared" si="1"/>
        <v>4</v>
      </c>
      <c r="H8" s="305"/>
      <c r="I8" s="85">
        <f t="shared" si="0"/>
        <v>0</v>
      </c>
      <c r="J8" s="47">
        <v>4</v>
      </c>
      <c r="K8" s="213">
        <f t="shared" si="2"/>
        <v>12</v>
      </c>
      <c r="L8" s="307">
        <f t="shared" si="3"/>
        <v>0</v>
      </c>
    </row>
    <row r="9" spans="2:13" s="3" customFormat="1" x14ac:dyDescent="0.25">
      <c r="B9" s="137">
        <v>37</v>
      </c>
      <c r="C9" s="174" t="s">
        <v>24</v>
      </c>
      <c r="D9" s="10" t="s">
        <v>15</v>
      </c>
      <c r="E9" s="1" t="s">
        <v>21</v>
      </c>
      <c r="F9" s="19">
        <v>1</v>
      </c>
      <c r="G9" s="17">
        <f t="shared" si="1"/>
        <v>1</v>
      </c>
      <c r="H9" s="391"/>
      <c r="I9" s="85">
        <f t="shared" si="0"/>
        <v>0</v>
      </c>
      <c r="J9" s="47">
        <v>1</v>
      </c>
      <c r="K9" s="213">
        <f t="shared" si="2"/>
        <v>3</v>
      </c>
      <c r="L9" s="307">
        <f t="shared" si="3"/>
        <v>0</v>
      </c>
      <c r="M9" s="3" t="s">
        <v>458</v>
      </c>
    </row>
    <row r="10" spans="2:13" s="3" customFormat="1" x14ac:dyDescent="0.25">
      <c r="B10" s="102">
        <v>38</v>
      </c>
      <c r="C10" s="174" t="s">
        <v>25</v>
      </c>
      <c r="D10" s="10" t="s">
        <v>15</v>
      </c>
      <c r="E10" s="1" t="s">
        <v>21</v>
      </c>
      <c r="F10" s="19">
        <v>1</v>
      </c>
      <c r="G10" s="17">
        <f t="shared" si="1"/>
        <v>1</v>
      </c>
      <c r="H10" s="391"/>
      <c r="I10" s="85">
        <f t="shared" si="0"/>
        <v>0</v>
      </c>
      <c r="J10" s="47">
        <v>1</v>
      </c>
      <c r="K10" s="213">
        <f t="shared" si="2"/>
        <v>3</v>
      </c>
      <c r="L10" s="307">
        <f t="shared" si="3"/>
        <v>0</v>
      </c>
      <c r="M10" s="3" t="s">
        <v>458</v>
      </c>
    </row>
    <row r="11" spans="2:13" s="3" customFormat="1" ht="30" x14ac:dyDescent="0.25">
      <c r="B11" s="137">
        <v>39</v>
      </c>
      <c r="C11" s="174" t="s">
        <v>26</v>
      </c>
      <c r="D11" s="10" t="s">
        <v>30</v>
      </c>
      <c r="E11" s="1" t="s">
        <v>21</v>
      </c>
      <c r="F11" s="19">
        <v>1</v>
      </c>
      <c r="G11" s="17">
        <f t="shared" si="1"/>
        <v>1</v>
      </c>
      <c r="H11" s="305"/>
      <c r="I11" s="85">
        <f>G11*H11</f>
        <v>0</v>
      </c>
      <c r="J11" s="47">
        <v>1</v>
      </c>
      <c r="K11" s="213">
        <f t="shared" si="2"/>
        <v>3</v>
      </c>
      <c r="L11" s="307">
        <f t="shared" si="3"/>
        <v>0</v>
      </c>
    </row>
    <row r="12" spans="2:13" s="3" customFormat="1" ht="30" x14ac:dyDescent="0.25">
      <c r="B12" s="102">
        <v>40</v>
      </c>
      <c r="C12" s="174" t="s">
        <v>27</v>
      </c>
      <c r="D12" s="10" t="s">
        <v>30</v>
      </c>
      <c r="E12" s="1" t="s">
        <v>12</v>
      </c>
      <c r="F12" s="19">
        <v>4</v>
      </c>
      <c r="G12" s="17">
        <f t="shared" si="1"/>
        <v>4</v>
      </c>
      <c r="H12" s="305"/>
      <c r="I12" s="85">
        <f t="shared" si="0"/>
        <v>0</v>
      </c>
      <c r="J12" s="47">
        <v>1</v>
      </c>
      <c r="K12" s="213">
        <f t="shared" si="2"/>
        <v>12</v>
      </c>
      <c r="L12" s="307">
        <f t="shared" si="3"/>
        <v>0</v>
      </c>
    </row>
    <row r="13" spans="2:13" s="3" customFormat="1" x14ac:dyDescent="0.25">
      <c r="B13" s="137">
        <v>41</v>
      </c>
      <c r="C13" s="174" t="s">
        <v>29</v>
      </c>
      <c r="D13" s="10" t="s">
        <v>13</v>
      </c>
      <c r="E13" s="1" t="s">
        <v>21</v>
      </c>
      <c r="F13" s="19">
        <v>1</v>
      </c>
      <c r="G13" s="17">
        <f t="shared" si="1"/>
        <v>1</v>
      </c>
      <c r="H13" s="305"/>
      <c r="I13" s="85">
        <f t="shared" si="0"/>
        <v>0</v>
      </c>
      <c r="J13" s="47">
        <v>1</v>
      </c>
      <c r="K13" s="213">
        <f t="shared" si="2"/>
        <v>3</v>
      </c>
      <c r="L13" s="307">
        <f t="shared" si="3"/>
        <v>0</v>
      </c>
    </row>
    <row r="14" spans="2:13" s="3" customFormat="1" ht="30" x14ac:dyDescent="0.25">
      <c r="B14" s="102">
        <v>42</v>
      </c>
      <c r="C14" s="174" t="s">
        <v>31</v>
      </c>
      <c r="D14" s="10" t="s">
        <v>28</v>
      </c>
      <c r="E14" s="1" t="s">
        <v>14</v>
      </c>
      <c r="F14" s="19">
        <v>65</v>
      </c>
      <c r="G14" s="17">
        <f t="shared" si="1"/>
        <v>130</v>
      </c>
      <c r="H14" s="305"/>
      <c r="I14" s="85">
        <f t="shared" si="0"/>
        <v>0</v>
      </c>
      <c r="J14" s="47">
        <v>2</v>
      </c>
      <c r="K14" s="213">
        <f t="shared" si="2"/>
        <v>390</v>
      </c>
      <c r="L14" s="307">
        <f t="shared" si="3"/>
        <v>0</v>
      </c>
    </row>
    <row r="15" spans="2:13" s="3" customFormat="1" x14ac:dyDescent="0.25">
      <c r="B15" s="137">
        <v>43</v>
      </c>
      <c r="C15" s="174" t="s">
        <v>415</v>
      </c>
      <c r="D15" s="10" t="s">
        <v>15</v>
      </c>
      <c r="E15" s="1" t="s">
        <v>21</v>
      </c>
      <c r="F15" s="19">
        <v>1</v>
      </c>
      <c r="G15" s="17">
        <f t="shared" si="1"/>
        <v>1</v>
      </c>
      <c r="H15" s="305"/>
      <c r="I15" s="85">
        <f t="shared" si="0"/>
        <v>0</v>
      </c>
      <c r="J15" s="47">
        <v>1</v>
      </c>
      <c r="K15" s="213">
        <f t="shared" si="2"/>
        <v>3</v>
      </c>
      <c r="L15" s="307">
        <f t="shared" si="3"/>
        <v>0</v>
      </c>
    </row>
    <row r="16" spans="2:13" s="3" customFormat="1" ht="30" x14ac:dyDescent="0.25">
      <c r="B16" s="102">
        <v>44</v>
      </c>
      <c r="C16" s="174" t="s">
        <v>33</v>
      </c>
      <c r="D16" s="10" t="s">
        <v>30</v>
      </c>
      <c r="E16" s="1" t="s">
        <v>21</v>
      </c>
      <c r="F16" s="19">
        <v>1</v>
      </c>
      <c r="G16" s="17">
        <f t="shared" si="1"/>
        <v>1</v>
      </c>
      <c r="H16" s="305"/>
      <c r="I16" s="85">
        <f t="shared" si="0"/>
        <v>0</v>
      </c>
      <c r="J16" s="47">
        <v>1</v>
      </c>
      <c r="K16" s="213">
        <f t="shared" si="2"/>
        <v>3</v>
      </c>
      <c r="L16" s="307">
        <f t="shared" si="3"/>
        <v>0</v>
      </c>
    </row>
    <row r="17" spans="1:13" s="3" customFormat="1" ht="30" x14ac:dyDescent="0.25">
      <c r="B17" s="137">
        <v>45</v>
      </c>
      <c r="C17" s="18" t="s">
        <v>416</v>
      </c>
      <c r="D17" s="10" t="s">
        <v>15</v>
      </c>
      <c r="E17" s="1" t="s">
        <v>21</v>
      </c>
      <c r="F17" s="19">
        <v>1</v>
      </c>
      <c r="G17" s="17">
        <f t="shared" si="1"/>
        <v>1</v>
      </c>
      <c r="H17" s="305"/>
      <c r="I17" s="85">
        <f t="shared" si="0"/>
        <v>0</v>
      </c>
      <c r="J17" s="47">
        <v>1</v>
      </c>
      <c r="K17" s="213">
        <f t="shared" si="2"/>
        <v>3</v>
      </c>
      <c r="L17" s="307">
        <f t="shared" si="3"/>
        <v>0</v>
      </c>
    </row>
    <row r="18" spans="1:13" s="3" customFormat="1" x14ac:dyDescent="0.25">
      <c r="B18" s="102">
        <v>46</v>
      </c>
      <c r="C18" s="174" t="s">
        <v>95</v>
      </c>
      <c r="D18" s="10" t="s">
        <v>135</v>
      </c>
      <c r="E18" s="1" t="s">
        <v>21</v>
      </c>
      <c r="F18" s="19">
        <v>1</v>
      </c>
      <c r="G18" s="17">
        <f t="shared" si="1"/>
        <v>2</v>
      </c>
      <c r="H18" s="305"/>
      <c r="I18" s="85">
        <f t="shared" si="0"/>
        <v>0</v>
      </c>
      <c r="J18" s="47">
        <v>2</v>
      </c>
      <c r="K18" s="213">
        <f t="shared" si="2"/>
        <v>6</v>
      </c>
      <c r="L18" s="307">
        <f t="shared" si="3"/>
        <v>0</v>
      </c>
    </row>
    <row r="19" spans="1:13" s="3" customFormat="1" x14ac:dyDescent="0.25">
      <c r="B19" s="137">
        <v>47</v>
      </c>
      <c r="C19" s="18" t="s">
        <v>34</v>
      </c>
      <c r="D19" s="10" t="s">
        <v>13</v>
      </c>
      <c r="E19" s="1" t="s">
        <v>35</v>
      </c>
      <c r="F19" s="19">
        <v>10</v>
      </c>
      <c r="G19" s="17">
        <f t="shared" si="1"/>
        <v>10</v>
      </c>
      <c r="H19" s="305"/>
      <c r="I19" s="85">
        <f t="shared" si="0"/>
        <v>0</v>
      </c>
      <c r="J19" s="47">
        <v>1</v>
      </c>
      <c r="K19" s="213">
        <f t="shared" si="2"/>
        <v>30</v>
      </c>
      <c r="L19" s="307">
        <f t="shared" si="3"/>
        <v>0</v>
      </c>
    </row>
    <row r="20" spans="1:13" s="3" customFormat="1" ht="45" x14ac:dyDescent="0.25">
      <c r="B20" s="102">
        <v>48</v>
      </c>
      <c r="C20" s="18" t="s">
        <v>36</v>
      </c>
      <c r="D20" s="10" t="s">
        <v>15</v>
      </c>
      <c r="E20" s="1" t="s">
        <v>12</v>
      </c>
      <c r="F20" s="19">
        <v>2</v>
      </c>
      <c r="G20" s="17">
        <f>F20*J20</f>
        <v>2</v>
      </c>
      <c r="H20" s="305"/>
      <c r="I20" s="85">
        <f>G20*H20</f>
        <v>0</v>
      </c>
      <c r="J20" s="47">
        <v>1</v>
      </c>
      <c r="K20" s="213">
        <f t="shared" si="2"/>
        <v>6</v>
      </c>
      <c r="L20" s="307">
        <f t="shared" si="3"/>
        <v>0</v>
      </c>
    </row>
    <row r="21" spans="1:13" s="3" customFormat="1" x14ac:dyDescent="0.25">
      <c r="B21" s="137">
        <v>49</v>
      </c>
      <c r="C21" s="174" t="s">
        <v>37</v>
      </c>
      <c r="D21" s="10" t="s">
        <v>15</v>
      </c>
      <c r="E21" s="1" t="s">
        <v>12</v>
      </c>
      <c r="F21" s="19">
        <v>2</v>
      </c>
      <c r="G21" s="17">
        <f t="shared" si="1"/>
        <v>2</v>
      </c>
      <c r="H21" s="305"/>
      <c r="I21" s="85">
        <f t="shared" si="0"/>
        <v>0</v>
      </c>
      <c r="J21" s="47">
        <v>1</v>
      </c>
      <c r="K21" s="213">
        <f t="shared" si="2"/>
        <v>6</v>
      </c>
      <c r="L21" s="307">
        <f t="shared" si="3"/>
        <v>0</v>
      </c>
    </row>
    <row r="22" spans="1:13" s="3" customFormat="1" ht="45" x14ac:dyDescent="0.25">
      <c r="B22" s="102">
        <v>50</v>
      </c>
      <c r="C22" s="18" t="s">
        <v>38</v>
      </c>
      <c r="D22" s="10" t="s">
        <v>133</v>
      </c>
      <c r="E22" s="1" t="s">
        <v>21</v>
      </c>
      <c r="F22" s="19">
        <v>1</v>
      </c>
      <c r="G22" s="17">
        <f t="shared" si="1"/>
        <v>2</v>
      </c>
      <c r="H22" s="305"/>
      <c r="I22" s="85">
        <f t="shared" si="0"/>
        <v>0</v>
      </c>
      <c r="J22" s="47">
        <v>2</v>
      </c>
      <c r="K22" s="213">
        <f t="shared" si="2"/>
        <v>6</v>
      </c>
      <c r="L22" s="307">
        <f t="shared" si="3"/>
        <v>0</v>
      </c>
    </row>
    <row r="23" spans="1:13" s="3" customFormat="1" ht="30" x14ac:dyDescent="0.25">
      <c r="B23" s="137">
        <v>51</v>
      </c>
      <c r="C23" s="18" t="s">
        <v>96</v>
      </c>
      <c r="D23" s="10" t="s">
        <v>28</v>
      </c>
      <c r="E23" s="1" t="s">
        <v>21</v>
      </c>
      <c r="F23" s="19">
        <v>1</v>
      </c>
      <c r="G23" s="17">
        <f t="shared" si="1"/>
        <v>2</v>
      </c>
      <c r="H23" s="305"/>
      <c r="I23" s="85">
        <f t="shared" si="0"/>
        <v>0</v>
      </c>
      <c r="J23" s="47">
        <v>2</v>
      </c>
      <c r="K23" s="213">
        <f t="shared" si="2"/>
        <v>6</v>
      </c>
      <c r="L23" s="307">
        <f t="shared" si="3"/>
        <v>0</v>
      </c>
    </row>
    <row r="24" spans="1:13" s="3" customFormat="1" x14ac:dyDescent="0.25">
      <c r="B24" s="102">
        <v>52</v>
      </c>
      <c r="C24" s="18" t="s">
        <v>97</v>
      </c>
      <c r="D24" s="10" t="s">
        <v>15</v>
      </c>
      <c r="E24" s="1" t="s">
        <v>21</v>
      </c>
      <c r="F24" s="19">
        <v>1</v>
      </c>
      <c r="G24" s="17">
        <f t="shared" si="1"/>
        <v>1</v>
      </c>
      <c r="H24" s="305"/>
      <c r="I24" s="85">
        <f t="shared" si="0"/>
        <v>0</v>
      </c>
      <c r="J24" s="47">
        <v>1</v>
      </c>
      <c r="K24" s="213">
        <f t="shared" si="2"/>
        <v>3</v>
      </c>
      <c r="L24" s="307">
        <f t="shared" si="3"/>
        <v>0</v>
      </c>
    </row>
    <row r="25" spans="1:13" s="3" customFormat="1" x14ac:dyDescent="0.25">
      <c r="B25" s="137">
        <v>53</v>
      </c>
      <c r="C25" s="18" t="s">
        <v>98</v>
      </c>
      <c r="D25" s="10" t="s">
        <v>15</v>
      </c>
      <c r="E25" s="1" t="s">
        <v>21</v>
      </c>
      <c r="F25" s="19">
        <v>1</v>
      </c>
      <c r="G25" s="17">
        <f t="shared" si="1"/>
        <v>1</v>
      </c>
      <c r="H25" s="305"/>
      <c r="I25" s="85">
        <f t="shared" si="0"/>
        <v>0</v>
      </c>
      <c r="J25" s="47">
        <v>1</v>
      </c>
      <c r="K25" s="213">
        <f t="shared" si="2"/>
        <v>3</v>
      </c>
      <c r="L25" s="307">
        <f t="shared" si="3"/>
        <v>0</v>
      </c>
    </row>
    <row r="26" spans="1:13" s="3" customFormat="1" x14ac:dyDescent="0.25">
      <c r="B26" s="102">
        <v>54</v>
      </c>
      <c r="C26" s="18" t="s">
        <v>39</v>
      </c>
      <c r="D26" s="10" t="s">
        <v>15</v>
      </c>
      <c r="E26" s="1" t="s">
        <v>14</v>
      </c>
      <c r="F26" s="19">
        <v>10</v>
      </c>
      <c r="G26" s="17">
        <f t="shared" si="1"/>
        <v>10</v>
      </c>
      <c r="H26" s="305"/>
      <c r="I26" s="85">
        <f t="shared" si="0"/>
        <v>0</v>
      </c>
      <c r="J26" s="47">
        <v>1</v>
      </c>
      <c r="K26" s="213">
        <f t="shared" si="2"/>
        <v>30</v>
      </c>
      <c r="L26" s="307">
        <f t="shared" si="3"/>
        <v>0</v>
      </c>
    </row>
    <row r="27" spans="1:13" s="3" customFormat="1" x14ac:dyDescent="0.25">
      <c r="B27" s="137">
        <v>55</v>
      </c>
      <c r="C27" s="20" t="s">
        <v>40</v>
      </c>
      <c r="D27" s="10" t="s">
        <v>15</v>
      </c>
      <c r="E27" s="1" t="s">
        <v>21</v>
      </c>
      <c r="F27" s="19">
        <v>1</v>
      </c>
      <c r="G27" s="17">
        <f t="shared" si="1"/>
        <v>1</v>
      </c>
      <c r="H27" s="305"/>
      <c r="I27" s="85">
        <f t="shared" si="0"/>
        <v>0</v>
      </c>
      <c r="J27" s="47">
        <v>1</v>
      </c>
      <c r="K27" s="213">
        <f t="shared" si="2"/>
        <v>3</v>
      </c>
      <c r="L27" s="307">
        <f t="shared" si="3"/>
        <v>0</v>
      </c>
    </row>
    <row r="28" spans="1:13" ht="45" x14ac:dyDescent="0.25">
      <c r="A28" s="3"/>
      <c r="B28" s="102">
        <v>56</v>
      </c>
      <c r="C28" s="175" t="s">
        <v>132</v>
      </c>
      <c r="D28" s="162" t="s">
        <v>134</v>
      </c>
      <c r="E28" s="33" t="s">
        <v>21</v>
      </c>
      <c r="F28" s="34">
        <v>1</v>
      </c>
      <c r="G28" s="54">
        <f t="shared" si="1"/>
        <v>4</v>
      </c>
      <c r="H28" s="311"/>
      <c r="I28" s="211">
        <f t="shared" si="0"/>
        <v>0</v>
      </c>
      <c r="J28" s="161">
        <v>4</v>
      </c>
      <c r="K28" s="213">
        <f t="shared" si="2"/>
        <v>12</v>
      </c>
      <c r="L28" s="307">
        <f t="shared" si="3"/>
        <v>0</v>
      </c>
    </row>
    <row r="29" spans="1:13" ht="30" x14ac:dyDescent="0.25">
      <c r="A29" s="3"/>
      <c r="B29" s="137">
        <v>57</v>
      </c>
      <c r="C29" s="18" t="s">
        <v>371</v>
      </c>
      <c r="D29" s="10" t="s">
        <v>249</v>
      </c>
      <c r="E29" s="1" t="s">
        <v>14</v>
      </c>
      <c r="F29" s="19">
        <v>24</v>
      </c>
      <c r="G29" s="17">
        <f t="shared" si="1"/>
        <v>24</v>
      </c>
      <c r="H29" s="305"/>
      <c r="I29" s="85">
        <f t="shared" si="0"/>
        <v>0</v>
      </c>
      <c r="J29" s="47">
        <v>1</v>
      </c>
      <c r="K29" s="213">
        <f t="shared" si="2"/>
        <v>72</v>
      </c>
      <c r="L29" s="307">
        <f t="shared" si="3"/>
        <v>0</v>
      </c>
    </row>
    <row r="30" spans="1:13" ht="30" x14ac:dyDescent="0.25">
      <c r="A30" s="3"/>
      <c r="B30" s="102">
        <v>58</v>
      </c>
      <c r="C30" s="18" t="s">
        <v>259</v>
      </c>
      <c r="D30" s="10" t="s">
        <v>249</v>
      </c>
      <c r="E30" s="1" t="s">
        <v>21</v>
      </c>
      <c r="F30" s="19">
        <v>1</v>
      </c>
      <c r="G30" s="17">
        <f t="shared" si="1"/>
        <v>1</v>
      </c>
      <c r="H30" s="305"/>
      <c r="I30" s="85">
        <f t="shared" si="0"/>
        <v>0</v>
      </c>
      <c r="J30" s="47">
        <v>1</v>
      </c>
      <c r="K30" s="213">
        <f t="shared" si="2"/>
        <v>3</v>
      </c>
      <c r="L30" s="307">
        <f t="shared" si="3"/>
        <v>0</v>
      </c>
    </row>
    <row r="31" spans="1:13" ht="30" x14ac:dyDescent="0.25">
      <c r="A31" s="3"/>
      <c r="B31" s="137">
        <v>59</v>
      </c>
      <c r="C31" s="18" t="s">
        <v>431</v>
      </c>
      <c r="D31" s="10" t="s">
        <v>249</v>
      </c>
      <c r="E31" s="1" t="s">
        <v>21</v>
      </c>
      <c r="F31" s="19">
        <v>1</v>
      </c>
      <c r="G31" s="17">
        <f t="shared" si="1"/>
        <v>1</v>
      </c>
      <c r="H31" s="305"/>
      <c r="I31" s="85">
        <f t="shared" si="0"/>
        <v>0</v>
      </c>
      <c r="J31" s="47">
        <v>1</v>
      </c>
      <c r="K31" s="213">
        <f t="shared" si="2"/>
        <v>3</v>
      </c>
      <c r="L31" s="307">
        <f t="shared" si="3"/>
        <v>0</v>
      </c>
      <c r="M31" s="3"/>
    </row>
    <row r="32" spans="1:13" ht="30" x14ac:dyDescent="0.25">
      <c r="A32" s="3"/>
      <c r="B32" s="102">
        <v>60</v>
      </c>
      <c r="C32" s="18" t="s">
        <v>258</v>
      </c>
      <c r="D32" s="10" t="s">
        <v>249</v>
      </c>
      <c r="E32" s="1" t="s">
        <v>21</v>
      </c>
      <c r="F32" s="19">
        <v>1</v>
      </c>
      <c r="G32" s="17">
        <f t="shared" si="1"/>
        <v>1</v>
      </c>
      <c r="H32" s="305"/>
      <c r="I32" s="85">
        <f t="shared" si="0"/>
        <v>0</v>
      </c>
      <c r="J32" s="47">
        <v>1</v>
      </c>
      <c r="K32" s="281">
        <f t="shared" si="2"/>
        <v>3</v>
      </c>
      <c r="L32" s="308">
        <f t="shared" si="3"/>
        <v>0</v>
      </c>
      <c r="M32" s="3"/>
    </row>
    <row r="33" spans="1:12" ht="15.75" thickBot="1" x14ac:dyDescent="0.3">
      <c r="A33" s="3"/>
      <c r="B33" s="287"/>
      <c r="C33" s="288"/>
      <c r="D33" s="90"/>
      <c r="E33" s="91"/>
      <c r="F33" s="92"/>
      <c r="G33" s="93"/>
      <c r="H33" s="235"/>
      <c r="I33" s="229"/>
      <c r="J33" s="92"/>
      <c r="K33" s="297"/>
      <c r="L33" s="93"/>
    </row>
    <row r="34" spans="1:12" s="3" customFormat="1" ht="16.5" thickBot="1" x14ac:dyDescent="0.3">
      <c r="B34" s="57" t="s">
        <v>447</v>
      </c>
      <c r="C34" s="38" t="s">
        <v>17</v>
      </c>
      <c r="D34" s="39"/>
      <c r="E34" s="40"/>
      <c r="F34" s="40"/>
      <c r="G34" s="40"/>
      <c r="H34" s="212"/>
      <c r="I34" s="212">
        <f>SUM(I5:I32)</f>
        <v>0</v>
      </c>
      <c r="J34" s="59"/>
      <c r="K34" s="275"/>
      <c r="L34" s="274">
        <f>SUM(L5:L32)</f>
        <v>0</v>
      </c>
    </row>
  </sheetData>
  <mergeCells count="1">
    <mergeCell ref="B2:J2"/>
  </mergeCells>
  <pageMargins left="0.7" right="0.7" top="0.78740157499999996" bottom="0.78740157499999996" header="0.3" footer="0.3"/>
  <pageSetup paperSize="9" scale="57" fitToWidth="0" orientation="landscape" r:id="rId1"/>
  <headerFooter>
    <oddHeader>&amp;CSoupis prací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L64"/>
  <sheetViews>
    <sheetView view="pageBreakPreview" zoomScaleNormal="85" zoomScaleSheetLayoutView="100" workbookViewId="0">
      <selection activeCell="H14" sqref="H14"/>
    </sheetView>
  </sheetViews>
  <sheetFormatPr defaultRowHeight="15" x14ac:dyDescent="0.25"/>
  <cols>
    <col min="1" max="1" width="4.140625" style="171" customWidth="1"/>
    <col min="2" max="2" width="8.140625" style="171" customWidth="1"/>
    <col min="3" max="3" width="50.5703125" style="176" customWidth="1"/>
    <col min="4" max="4" width="15.5703125" style="171" customWidth="1"/>
    <col min="5" max="5" width="9.5703125" style="171" customWidth="1"/>
    <col min="6" max="7" width="15.5703125" style="172" customWidth="1"/>
    <col min="8" max="8" width="15.5703125" style="219" customWidth="1"/>
    <col min="9" max="9" width="15.5703125" style="216" customWidth="1"/>
    <col min="10" max="10" width="15.5703125" style="172" customWidth="1"/>
    <col min="11" max="11" width="13.5703125" style="171" customWidth="1"/>
    <col min="12" max="13" width="14.7109375" style="171" customWidth="1"/>
    <col min="14" max="16384" width="9.140625" style="171"/>
  </cols>
  <sheetData>
    <row r="1" spans="2:12" x14ac:dyDescent="0.25">
      <c r="H1" s="216"/>
    </row>
    <row r="2" spans="2:12" ht="21" x14ac:dyDescent="0.25">
      <c r="B2" s="419" t="s">
        <v>235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27" thickBot="1" x14ac:dyDescent="0.3">
      <c r="C3" s="151"/>
      <c r="D3" s="151"/>
      <c r="E3" s="151"/>
      <c r="F3" s="151"/>
      <c r="G3" s="151"/>
      <c r="H3" s="220"/>
      <c r="I3" s="220"/>
      <c r="J3" s="151"/>
    </row>
    <row r="4" spans="2:12" ht="24.75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244" t="s">
        <v>7</v>
      </c>
      <c r="I4" s="218" t="s">
        <v>137</v>
      </c>
      <c r="J4" s="158" t="s">
        <v>143</v>
      </c>
      <c r="K4" s="127" t="s">
        <v>445</v>
      </c>
      <c r="L4" s="314" t="s">
        <v>441</v>
      </c>
    </row>
    <row r="5" spans="2:12" x14ac:dyDescent="0.25">
      <c r="B5" s="177">
        <v>61</v>
      </c>
      <c r="C5" s="423" t="s">
        <v>58</v>
      </c>
      <c r="D5" s="423"/>
      <c r="E5" s="178"/>
      <c r="F5" s="179"/>
      <c r="G5" s="179"/>
      <c r="H5" s="245"/>
      <c r="I5" s="221"/>
      <c r="J5" s="180"/>
      <c r="K5" s="279"/>
      <c r="L5" s="280"/>
    </row>
    <row r="6" spans="2:12" ht="27.4" customHeight="1" x14ac:dyDescent="0.25">
      <c r="B6" s="181">
        <v>62</v>
      </c>
      <c r="C6" s="32" t="s">
        <v>241</v>
      </c>
      <c r="D6" s="182" t="s">
        <v>92</v>
      </c>
      <c r="E6" s="84" t="s">
        <v>47</v>
      </c>
      <c r="F6" s="80">
        <v>713.86</v>
      </c>
      <c r="G6" s="85">
        <f>F6*J6</f>
        <v>1427.72</v>
      </c>
      <c r="H6" s="305"/>
      <c r="I6" s="85">
        <f>G6*H6</f>
        <v>0</v>
      </c>
      <c r="J6" s="170">
        <v>2</v>
      </c>
      <c r="K6" s="279">
        <f t="shared" ref="K6:K9" si="0">G6*3</f>
        <v>4283.16</v>
      </c>
      <c r="L6" s="307">
        <f t="shared" ref="L6:L9" si="1">K6*H6</f>
        <v>0</v>
      </c>
    </row>
    <row r="7" spans="2:12" ht="27.4" customHeight="1" x14ac:dyDescent="0.25">
      <c r="B7" s="181">
        <v>63</v>
      </c>
      <c r="C7" s="32" t="s">
        <v>242</v>
      </c>
      <c r="D7" s="182" t="s">
        <v>9</v>
      </c>
      <c r="E7" s="1" t="s">
        <v>11</v>
      </c>
      <c r="F7" s="19">
        <v>1</v>
      </c>
      <c r="G7" s="17">
        <f t="shared" ref="G7:G8" si="2">F7*J7</f>
        <v>1</v>
      </c>
      <c r="H7" s="305"/>
      <c r="I7" s="85">
        <f t="shared" ref="I7:I8" si="3">G7*H7</f>
        <v>0</v>
      </c>
      <c r="J7" s="157">
        <v>1</v>
      </c>
      <c r="K7" s="279">
        <f t="shared" si="0"/>
        <v>3</v>
      </c>
      <c r="L7" s="307">
        <f t="shared" si="1"/>
        <v>0</v>
      </c>
    </row>
    <row r="8" spans="2:12" ht="27.4" customHeight="1" x14ac:dyDescent="0.25">
      <c r="B8" s="181">
        <v>64</v>
      </c>
      <c r="C8" s="32" t="s">
        <v>243</v>
      </c>
      <c r="D8" s="182" t="s">
        <v>9</v>
      </c>
      <c r="E8" s="1" t="s">
        <v>11</v>
      </c>
      <c r="F8" s="19">
        <v>1</v>
      </c>
      <c r="G8" s="17">
        <f t="shared" si="2"/>
        <v>1</v>
      </c>
      <c r="H8" s="305"/>
      <c r="I8" s="85">
        <f t="shared" si="3"/>
        <v>0</v>
      </c>
      <c r="J8" s="157">
        <v>1</v>
      </c>
      <c r="K8" s="279">
        <f t="shared" si="0"/>
        <v>3</v>
      </c>
      <c r="L8" s="307">
        <f t="shared" si="1"/>
        <v>0</v>
      </c>
    </row>
    <row r="9" spans="2:12" ht="27.4" customHeight="1" x14ac:dyDescent="0.25">
      <c r="B9" s="181">
        <v>65</v>
      </c>
      <c r="C9" s="32" t="s">
        <v>206</v>
      </c>
      <c r="D9" s="182" t="s">
        <v>92</v>
      </c>
      <c r="E9" s="84" t="s">
        <v>14</v>
      </c>
      <c r="F9" s="80">
        <v>2</v>
      </c>
      <c r="G9" s="85">
        <f>F9*J9</f>
        <v>4</v>
      </c>
      <c r="H9" s="305"/>
      <c r="I9" s="85">
        <f>G9*H9</f>
        <v>0</v>
      </c>
      <c r="J9" s="170">
        <v>2</v>
      </c>
      <c r="K9" s="279">
        <f t="shared" si="0"/>
        <v>12</v>
      </c>
      <c r="L9" s="307">
        <f t="shared" si="1"/>
        <v>0</v>
      </c>
    </row>
    <row r="10" spans="2:12" x14ac:dyDescent="0.25">
      <c r="B10" s="181">
        <v>66</v>
      </c>
      <c r="C10" s="422" t="s">
        <v>69</v>
      </c>
      <c r="D10" s="422"/>
      <c r="E10" s="141"/>
      <c r="F10" s="142"/>
      <c r="G10" s="142"/>
      <c r="H10" s="246"/>
      <c r="I10" s="222"/>
      <c r="J10" s="183"/>
      <c r="K10" s="317"/>
      <c r="L10" s="310"/>
    </row>
    <row r="11" spans="2:12" ht="27.4" customHeight="1" x14ac:dyDescent="0.25">
      <c r="B11" s="181">
        <v>67</v>
      </c>
      <c r="C11" s="32" t="s">
        <v>244</v>
      </c>
      <c r="D11" s="182" t="s">
        <v>92</v>
      </c>
      <c r="E11" s="1" t="s">
        <v>47</v>
      </c>
      <c r="F11" s="19">
        <v>52.64</v>
      </c>
      <c r="G11" s="17">
        <f>F11*J11</f>
        <v>105.28</v>
      </c>
      <c r="H11" s="305"/>
      <c r="I11" s="85">
        <f t="shared" ref="I11:I15" si="4">G11*H11</f>
        <v>0</v>
      </c>
      <c r="J11" s="157">
        <v>2</v>
      </c>
      <c r="K11" s="279">
        <f t="shared" ref="K11:K15" si="5">G11*3</f>
        <v>315.84000000000003</v>
      </c>
      <c r="L11" s="307">
        <f t="shared" ref="L11:L15" si="6">K11*H11</f>
        <v>0</v>
      </c>
    </row>
    <row r="12" spans="2:12" ht="30" customHeight="1" x14ac:dyDescent="0.25">
      <c r="B12" s="181">
        <v>68</v>
      </c>
      <c r="C12" s="32" t="s">
        <v>242</v>
      </c>
      <c r="D12" s="184" t="s">
        <v>9</v>
      </c>
      <c r="E12" s="1" t="s">
        <v>11</v>
      </c>
      <c r="F12" s="19">
        <v>1</v>
      </c>
      <c r="G12" s="17">
        <f t="shared" ref="G12:G15" si="7">F12*J12</f>
        <v>1</v>
      </c>
      <c r="H12" s="305"/>
      <c r="I12" s="85">
        <f t="shared" si="4"/>
        <v>0</v>
      </c>
      <c r="J12" s="157">
        <v>1</v>
      </c>
      <c r="K12" s="279">
        <f t="shared" si="5"/>
        <v>3</v>
      </c>
      <c r="L12" s="307">
        <f t="shared" si="6"/>
        <v>0</v>
      </c>
    </row>
    <row r="13" spans="2:12" ht="27.4" customHeight="1" x14ac:dyDescent="0.25">
      <c r="B13" s="181">
        <v>69</v>
      </c>
      <c r="C13" s="32" t="s">
        <v>243</v>
      </c>
      <c r="D13" s="184" t="s">
        <v>9</v>
      </c>
      <c r="E13" s="1" t="s">
        <v>11</v>
      </c>
      <c r="F13" s="19">
        <v>1</v>
      </c>
      <c r="G13" s="17">
        <f t="shared" si="7"/>
        <v>1</v>
      </c>
      <c r="H13" s="305"/>
      <c r="I13" s="85">
        <f t="shared" si="4"/>
        <v>0</v>
      </c>
      <c r="J13" s="157">
        <v>1</v>
      </c>
      <c r="K13" s="279">
        <f t="shared" si="5"/>
        <v>3</v>
      </c>
      <c r="L13" s="307">
        <f t="shared" si="6"/>
        <v>0</v>
      </c>
    </row>
    <row r="14" spans="2:12" ht="44.45" customHeight="1" x14ac:dyDescent="0.25">
      <c r="B14" s="181">
        <v>70</v>
      </c>
      <c r="C14" s="32" t="s">
        <v>206</v>
      </c>
      <c r="D14" s="184" t="s">
        <v>92</v>
      </c>
      <c r="E14" s="84" t="s">
        <v>14</v>
      </c>
      <c r="F14" s="80">
        <v>4</v>
      </c>
      <c r="G14" s="85">
        <f>F14*J14</f>
        <v>8</v>
      </c>
      <c r="H14" s="305"/>
      <c r="I14" s="85">
        <f>G14*H14</f>
        <v>0</v>
      </c>
      <c r="J14" s="170">
        <v>2</v>
      </c>
      <c r="K14" s="279">
        <f t="shared" si="5"/>
        <v>24</v>
      </c>
      <c r="L14" s="307">
        <f t="shared" si="6"/>
        <v>0</v>
      </c>
    </row>
    <row r="15" spans="2:12" ht="31.7" customHeight="1" x14ac:dyDescent="0.25">
      <c r="B15" s="181">
        <v>71</v>
      </c>
      <c r="C15" s="32" t="s">
        <v>245</v>
      </c>
      <c r="D15" s="184" t="s">
        <v>9</v>
      </c>
      <c r="E15" s="1" t="s">
        <v>11</v>
      </c>
      <c r="F15" s="19">
        <v>1</v>
      </c>
      <c r="G15" s="17">
        <f t="shared" si="7"/>
        <v>1</v>
      </c>
      <c r="H15" s="305"/>
      <c r="I15" s="85">
        <f t="shared" si="4"/>
        <v>0</v>
      </c>
      <c r="J15" s="157">
        <v>1</v>
      </c>
      <c r="K15" s="279">
        <f t="shared" si="5"/>
        <v>3</v>
      </c>
      <c r="L15" s="307">
        <f t="shared" si="6"/>
        <v>0</v>
      </c>
    </row>
    <row r="16" spans="2:12" x14ac:dyDescent="0.25">
      <c r="B16" s="181">
        <v>72</v>
      </c>
      <c r="C16" s="422" t="s">
        <v>83</v>
      </c>
      <c r="D16" s="422"/>
      <c r="E16" s="141"/>
      <c r="F16" s="142"/>
      <c r="G16" s="142"/>
      <c r="H16" s="246"/>
      <c r="I16" s="222"/>
      <c r="J16" s="183"/>
      <c r="K16" s="317"/>
      <c r="L16" s="310"/>
    </row>
    <row r="17" spans="2:12" ht="27.4" customHeight="1" x14ac:dyDescent="0.25">
      <c r="B17" s="181">
        <v>73</v>
      </c>
      <c r="C17" s="32" t="s">
        <v>414</v>
      </c>
      <c r="D17" s="185" t="s">
        <v>92</v>
      </c>
      <c r="E17" s="84" t="s">
        <v>47</v>
      </c>
      <c r="F17" s="80">
        <v>95</v>
      </c>
      <c r="G17" s="85">
        <f>F17*J17</f>
        <v>190</v>
      </c>
      <c r="H17" s="305"/>
      <c r="I17" s="85">
        <f t="shared" ref="I17:I20" si="8">G17*H17</f>
        <v>0</v>
      </c>
      <c r="J17" s="170">
        <v>2</v>
      </c>
      <c r="K17" s="279">
        <f t="shared" ref="K17:K27" si="9">G17*3</f>
        <v>570</v>
      </c>
      <c r="L17" s="307">
        <f t="shared" ref="L17:L27" si="10">K17*H17</f>
        <v>0</v>
      </c>
    </row>
    <row r="18" spans="2:12" s="201" customFormat="1" ht="27.4" customHeight="1" x14ac:dyDescent="0.25">
      <c r="B18" s="181">
        <v>74</v>
      </c>
      <c r="C18" s="238" t="s">
        <v>246</v>
      </c>
      <c r="D18" s="185" t="s">
        <v>145</v>
      </c>
      <c r="E18" s="84" t="s">
        <v>47</v>
      </c>
      <c r="F18" s="80">
        <f>11.6*2</f>
        <v>23.2</v>
      </c>
      <c r="G18" s="85">
        <f t="shared" ref="G18:G20" si="11">F18*J18</f>
        <v>92.8</v>
      </c>
      <c r="H18" s="305"/>
      <c r="I18" s="85">
        <f t="shared" si="8"/>
        <v>0</v>
      </c>
      <c r="J18" s="170">
        <v>4</v>
      </c>
      <c r="K18" s="279">
        <f t="shared" si="9"/>
        <v>278.39999999999998</v>
      </c>
      <c r="L18" s="307">
        <f t="shared" si="10"/>
        <v>0</v>
      </c>
    </row>
    <row r="19" spans="2:12" ht="44.45" customHeight="1" x14ac:dyDescent="0.25">
      <c r="B19" s="181">
        <v>75</v>
      </c>
      <c r="C19" s="32" t="s">
        <v>247</v>
      </c>
      <c r="D19" s="184" t="s">
        <v>145</v>
      </c>
      <c r="E19" s="84" t="s">
        <v>14</v>
      </c>
      <c r="F19" s="80">
        <v>2</v>
      </c>
      <c r="G19" s="85">
        <f t="shared" si="11"/>
        <v>8</v>
      </c>
      <c r="H19" s="305"/>
      <c r="I19" s="85">
        <f t="shared" si="8"/>
        <v>0</v>
      </c>
      <c r="J19" s="170">
        <v>4</v>
      </c>
      <c r="K19" s="279">
        <f t="shared" si="9"/>
        <v>24</v>
      </c>
      <c r="L19" s="307">
        <f t="shared" si="10"/>
        <v>0</v>
      </c>
    </row>
    <row r="20" spans="2:12" ht="31.7" customHeight="1" x14ac:dyDescent="0.25">
      <c r="B20" s="181">
        <v>76</v>
      </c>
      <c r="C20" s="32" t="s">
        <v>206</v>
      </c>
      <c r="D20" s="184" t="s">
        <v>9</v>
      </c>
      <c r="E20" s="84" t="s">
        <v>14</v>
      </c>
      <c r="F20" s="80">
        <v>2</v>
      </c>
      <c r="G20" s="85">
        <f t="shared" si="11"/>
        <v>2</v>
      </c>
      <c r="H20" s="305"/>
      <c r="I20" s="85">
        <f t="shared" si="8"/>
        <v>0</v>
      </c>
      <c r="J20" s="170">
        <v>1</v>
      </c>
      <c r="K20" s="279">
        <f t="shared" si="9"/>
        <v>6</v>
      </c>
      <c r="L20" s="307">
        <f t="shared" si="10"/>
        <v>0</v>
      </c>
    </row>
    <row r="21" spans="2:12" s="3" customFormat="1" ht="30" x14ac:dyDescent="0.25">
      <c r="B21" s="181">
        <v>77</v>
      </c>
      <c r="C21" s="186" t="s">
        <v>44</v>
      </c>
      <c r="D21" s="10" t="s">
        <v>45</v>
      </c>
      <c r="E21" s="84" t="s">
        <v>21</v>
      </c>
      <c r="F21" s="80">
        <v>1</v>
      </c>
      <c r="G21" s="85">
        <f t="shared" ref="G21:G27" si="12">F21*J21</f>
        <v>1</v>
      </c>
      <c r="H21" s="305"/>
      <c r="I21" s="85">
        <f t="shared" ref="I21:I27" si="13">G21*H21</f>
        <v>0</v>
      </c>
      <c r="J21" s="157">
        <v>1</v>
      </c>
      <c r="K21" s="279">
        <f t="shared" si="9"/>
        <v>3</v>
      </c>
      <c r="L21" s="307">
        <f t="shared" si="10"/>
        <v>0</v>
      </c>
    </row>
    <row r="22" spans="2:12" s="3" customFormat="1" ht="37.15" customHeight="1" x14ac:dyDescent="0.25">
      <c r="B22" s="181">
        <v>78</v>
      </c>
      <c r="C22" s="50" t="s">
        <v>46</v>
      </c>
      <c r="D22" s="10" t="s">
        <v>28</v>
      </c>
      <c r="E22" s="84" t="s">
        <v>14</v>
      </c>
      <c r="F22" s="80">
        <v>65</v>
      </c>
      <c r="G22" s="85">
        <f>F22*J22</f>
        <v>130</v>
      </c>
      <c r="H22" s="305"/>
      <c r="I22" s="85">
        <f>G22*H22</f>
        <v>0</v>
      </c>
      <c r="J22" s="157">
        <v>2</v>
      </c>
      <c r="K22" s="279">
        <f t="shared" si="9"/>
        <v>390</v>
      </c>
      <c r="L22" s="307">
        <f t="shared" si="10"/>
        <v>0</v>
      </c>
    </row>
    <row r="23" spans="2:12" s="3" customFormat="1" ht="27.6" customHeight="1" x14ac:dyDescent="0.25">
      <c r="B23" s="181">
        <v>79</v>
      </c>
      <c r="C23" s="50" t="s">
        <v>57</v>
      </c>
      <c r="D23" s="10" t="s">
        <v>28</v>
      </c>
      <c r="E23" s="84" t="s">
        <v>14</v>
      </c>
      <c r="F23" s="80">
        <v>6</v>
      </c>
      <c r="G23" s="85">
        <f t="shared" si="12"/>
        <v>12</v>
      </c>
      <c r="H23" s="305"/>
      <c r="I23" s="85">
        <f t="shared" si="13"/>
        <v>0</v>
      </c>
      <c r="J23" s="157">
        <v>2</v>
      </c>
      <c r="K23" s="279">
        <f t="shared" si="9"/>
        <v>36</v>
      </c>
      <c r="L23" s="307">
        <f t="shared" si="10"/>
        <v>0</v>
      </c>
    </row>
    <row r="24" spans="2:12" s="3" customFormat="1" ht="30" customHeight="1" x14ac:dyDescent="0.25">
      <c r="B24" s="181">
        <v>80</v>
      </c>
      <c r="C24" s="50" t="s">
        <v>94</v>
      </c>
      <c r="D24" s="10" t="s">
        <v>13</v>
      </c>
      <c r="E24" s="84" t="s">
        <v>21</v>
      </c>
      <c r="F24" s="80">
        <v>1</v>
      </c>
      <c r="G24" s="85">
        <f t="shared" si="12"/>
        <v>1</v>
      </c>
      <c r="H24" s="305"/>
      <c r="I24" s="85">
        <f t="shared" si="13"/>
        <v>0</v>
      </c>
      <c r="J24" s="157">
        <v>1</v>
      </c>
      <c r="K24" s="279">
        <f t="shared" si="9"/>
        <v>3</v>
      </c>
      <c r="L24" s="307">
        <f t="shared" si="10"/>
        <v>0</v>
      </c>
    </row>
    <row r="25" spans="2:12" s="3" customFormat="1" ht="30" customHeight="1" x14ac:dyDescent="0.25">
      <c r="B25" s="181">
        <v>81</v>
      </c>
      <c r="C25" s="186" t="s">
        <v>48</v>
      </c>
      <c r="D25" s="10" t="s">
        <v>15</v>
      </c>
      <c r="E25" s="84" t="s">
        <v>47</v>
      </c>
      <c r="F25" s="80">
        <v>52.64</v>
      </c>
      <c r="G25" s="85">
        <f>F25*J25</f>
        <v>52.64</v>
      </c>
      <c r="H25" s="305"/>
      <c r="I25" s="85">
        <f>G25*H25</f>
        <v>0</v>
      </c>
      <c r="J25" s="157">
        <v>1</v>
      </c>
      <c r="K25" s="279">
        <f t="shared" si="9"/>
        <v>157.92000000000002</v>
      </c>
      <c r="L25" s="307">
        <f t="shared" si="10"/>
        <v>0</v>
      </c>
    </row>
    <row r="26" spans="2:12" s="3" customFormat="1" ht="30" x14ac:dyDescent="0.25">
      <c r="B26" s="181">
        <v>82</v>
      </c>
      <c r="C26" s="186" t="s">
        <v>412</v>
      </c>
      <c r="D26" s="10" t="s">
        <v>16</v>
      </c>
      <c r="E26" s="84" t="s">
        <v>47</v>
      </c>
      <c r="F26" s="80">
        <v>52.64</v>
      </c>
      <c r="G26" s="85">
        <f>F26*J26</f>
        <v>105.28</v>
      </c>
      <c r="H26" s="305"/>
      <c r="I26" s="85">
        <f>G26*H26</f>
        <v>0</v>
      </c>
      <c r="J26" s="157">
        <v>2</v>
      </c>
      <c r="K26" s="279">
        <f t="shared" si="9"/>
        <v>315.84000000000003</v>
      </c>
      <c r="L26" s="307">
        <f t="shared" si="10"/>
        <v>0</v>
      </c>
    </row>
    <row r="27" spans="2:12" s="3" customFormat="1" ht="30" customHeight="1" x14ac:dyDescent="0.25">
      <c r="B27" s="181">
        <v>83</v>
      </c>
      <c r="C27" s="50" t="s">
        <v>54</v>
      </c>
      <c r="D27" s="10" t="s">
        <v>16</v>
      </c>
      <c r="E27" s="84" t="s">
        <v>14</v>
      </c>
      <c r="F27" s="80">
        <v>6</v>
      </c>
      <c r="G27" s="85">
        <f t="shared" si="12"/>
        <v>12</v>
      </c>
      <c r="H27" s="305"/>
      <c r="I27" s="85">
        <f t="shared" si="13"/>
        <v>0</v>
      </c>
      <c r="J27" s="157">
        <v>2</v>
      </c>
      <c r="K27" s="279">
        <f t="shared" si="9"/>
        <v>36</v>
      </c>
      <c r="L27" s="307">
        <f t="shared" si="10"/>
        <v>0</v>
      </c>
    </row>
    <row r="28" spans="2:12" s="3" customFormat="1" ht="30" customHeight="1" thickBot="1" x14ac:dyDescent="0.3">
      <c r="B28" s="289"/>
      <c r="C28" s="265"/>
      <c r="D28" s="90"/>
      <c r="E28" s="234"/>
      <c r="F28" s="235"/>
      <c r="G28" s="229"/>
      <c r="H28" s="235"/>
      <c r="I28" s="229"/>
      <c r="J28" s="92"/>
      <c r="K28" s="229"/>
      <c r="L28" s="93"/>
    </row>
    <row r="29" spans="2:12" s="3" customFormat="1" ht="16.5" thickBot="1" x14ac:dyDescent="0.3">
      <c r="B29" s="57" t="s">
        <v>237</v>
      </c>
      <c r="C29" s="38" t="s">
        <v>18</v>
      </c>
      <c r="D29" s="39"/>
      <c r="E29" s="40"/>
      <c r="F29" s="40"/>
      <c r="G29" s="40"/>
      <c r="H29" s="212"/>
      <c r="I29" s="212">
        <f>SUM(I6:I27)</f>
        <v>0</v>
      </c>
      <c r="J29" s="59"/>
      <c r="K29" s="275"/>
      <c r="L29" s="232">
        <f>SUM(L6:L27)</f>
        <v>0</v>
      </c>
    </row>
    <row r="30" spans="2:12" ht="30" customHeight="1" x14ac:dyDescent="0.25">
      <c r="H30" s="216"/>
    </row>
    <row r="31" spans="2:12" ht="15.75" thickBot="1" x14ac:dyDescent="0.3">
      <c r="C31" s="421" t="s">
        <v>83</v>
      </c>
      <c r="D31" s="421"/>
      <c r="E31" s="6"/>
      <c r="F31" s="7"/>
      <c r="G31" s="7"/>
      <c r="H31" s="216"/>
    </row>
    <row r="32" spans="2:12" ht="15.75" thickBot="1" x14ac:dyDescent="0.3">
      <c r="C32" s="152" t="s">
        <v>3</v>
      </c>
      <c r="D32" s="153" t="s">
        <v>4</v>
      </c>
      <c r="E32" s="6"/>
      <c r="F32" s="7"/>
      <c r="G32" s="7"/>
      <c r="H32" s="216"/>
    </row>
    <row r="33" spans="3:8" x14ac:dyDescent="0.25">
      <c r="C33" s="154" t="s">
        <v>84</v>
      </c>
      <c r="D33" s="11" t="s">
        <v>90</v>
      </c>
      <c r="E33" s="6"/>
      <c r="F33" s="7"/>
      <c r="G33" s="7"/>
      <c r="H33" s="216"/>
    </row>
    <row r="34" spans="3:8" x14ac:dyDescent="0.25">
      <c r="C34" s="155" t="s">
        <v>85</v>
      </c>
      <c r="D34" s="11" t="s">
        <v>90</v>
      </c>
      <c r="E34" s="6"/>
      <c r="F34" s="7"/>
      <c r="G34" s="7"/>
      <c r="H34" s="216"/>
    </row>
    <row r="35" spans="3:8" x14ac:dyDescent="0.25">
      <c r="C35" s="155" t="s">
        <v>86</v>
      </c>
      <c r="D35" s="11" t="s">
        <v>91</v>
      </c>
      <c r="E35" s="6"/>
      <c r="F35" s="7"/>
      <c r="G35" s="7"/>
      <c r="H35" s="216"/>
    </row>
    <row r="36" spans="3:8" x14ac:dyDescent="0.25">
      <c r="C36" s="155" t="s">
        <v>348</v>
      </c>
      <c r="D36" s="11" t="s">
        <v>418</v>
      </c>
      <c r="E36" s="6"/>
      <c r="F36" s="7"/>
      <c r="G36" s="7"/>
      <c r="H36" s="216"/>
    </row>
    <row r="37" spans="3:8" x14ac:dyDescent="0.25">
      <c r="C37" s="155" t="s">
        <v>350</v>
      </c>
      <c r="D37" s="11" t="s">
        <v>419</v>
      </c>
      <c r="E37" s="6"/>
      <c r="F37" s="7"/>
      <c r="G37" s="7"/>
      <c r="H37" s="216"/>
    </row>
    <row r="38" spans="3:8" ht="33" customHeight="1" x14ac:dyDescent="0.25">
      <c r="C38" s="155" t="s">
        <v>87</v>
      </c>
      <c r="D38" s="11" t="s">
        <v>421</v>
      </c>
      <c r="E38" s="6"/>
      <c r="F38" s="7"/>
      <c r="G38" s="7"/>
      <c r="H38" s="216"/>
    </row>
    <row r="39" spans="3:8" ht="33" customHeight="1" x14ac:dyDescent="0.25">
      <c r="C39" s="155" t="s">
        <v>88</v>
      </c>
      <c r="D39" s="2" t="s">
        <v>10</v>
      </c>
      <c r="E39" s="6"/>
      <c r="F39" s="7"/>
      <c r="G39" s="7"/>
      <c r="H39" s="216"/>
    </row>
    <row r="40" spans="3:8" ht="33" customHeight="1" thickBot="1" x14ac:dyDescent="0.3">
      <c r="C40" s="156" t="s">
        <v>89</v>
      </c>
      <c r="D40" s="14" t="s">
        <v>8</v>
      </c>
      <c r="E40" s="6"/>
      <c r="F40" s="7"/>
      <c r="G40" s="7"/>
      <c r="H40" s="216"/>
    </row>
    <row r="41" spans="3:8" x14ac:dyDescent="0.25">
      <c r="C41" s="5"/>
      <c r="D41" s="6"/>
      <c r="E41" s="6"/>
      <c r="F41" s="7"/>
      <c r="G41" s="7"/>
      <c r="H41" s="216"/>
    </row>
    <row r="42" spans="3:8" ht="15.75" thickBot="1" x14ac:dyDescent="0.3">
      <c r="C42" s="421" t="s">
        <v>69</v>
      </c>
      <c r="D42" s="421"/>
      <c r="E42" s="6"/>
      <c r="H42" s="216"/>
    </row>
    <row r="43" spans="3:8" ht="15.75" thickBot="1" x14ac:dyDescent="0.3">
      <c r="C43" s="152" t="s">
        <v>3</v>
      </c>
      <c r="D43" s="153" t="s">
        <v>4</v>
      </c>
      <c r="E43" s="6"/>
      <c r="H43" s="216"/>
    </row>
    <row r="44" spans="3:8" x14ac:dyDescent="0.25">
      <c r="C44" s="154" t="s">
        <v>70</v>
      </c>
      <c r="D44" s="11" t="s">
        <v>66</v>
      </c>
      <c r="E44" s="6"/>
      <c r="H44" s="216"/>
    </row>
    <row r="45" spans="3:8" ht="30" x14ac:dyDescent="0.25">
      <c r="C45" s="155" t="s">
        <v>71</v>
      </c>
      <c r="D45" s="11" t="s">
        <v>79</v>
      </c>
      <c r="E45" s="6"/>
      <c r="H45" s="216"/>
    </row>
    <row r="46" spans="3:8" ht="30" x14ac:dyDescent="0.25">
      <c r="C46" s="155" t="s">
        <v>72</v>
      </c>
      <c r="D46" s="2" t="s">
        <v>80</v>
      </c>
      <c r="E46" s="6"/>
      <c r="H46" s="216"/>
    </row>
    <row r="47" spans="3:8" x14ac:dyDescent="0.25">
      <c r="C47" s="155" t="s">
        <v>73</v>
      </c>
      <c r="D47" s="2" t="s">
        <v>81</v>
      </c>
      <c r="E47" s="6"/>
      <c r="H47" s="216"/>
    </row>
    <row r="48" spans="3:8" ht="30" x14ac:dyDescent="0.25">
      <c r="C48" s="155" t="s">
        <v>74</v>
      </c>
      <c r="D48" s="2" t="s">
        <v>82</v>
      </c>
      <c r="E48" s="6"/>
      <c r="H48" s="216"/>
    </row>
    <row r="49" spans="3:8" x14ac:dyDescent="0.25">
      <c r="C49" s="155" t="s">
        <v>420</v>
      </c>
      <c r="D49" s="2" t="s">
        <v>279</v>
      </c>
      <c r="E49" s="6"/>
      <c r="H49" s="216"/>
    </row>
    <row r="50" spans="3:8" x14ac:dyDescent="0.25">
      <c r="C50" s="155" t="s">
        <v>75</v>
      </c>
      <c r="D50" s="2" t="s">
        <v>10</v>
      </c>
      <c r="E50" s="6"/>
      <c r="H50" s="216"/>
    </row>
    <row r="51" spans="3:8" x14ac:dyDescent="0.25">
      <c r="C51" s="155" t="s">
        <v>76</v>
      </c>
      <c r="D51" s="2" t="s">
        <v>10</v>
      </c>
      <c r="E51" s="6"/>
      <c r="H51" s="216"/>
    </row>
    <row r="52" spans="3:8" x14ac:dyDescent="0.25">
      <c r="C52" s="155" t="s">
        <v>77</v>
      </c>
      <c r="D52" s="2" t="s">
        <v>8</v>
      </c>
      <c r="E52" s="6"/>
      <c r="H52" s="216"/>
    </row>
    <row r="53" spans="3:8" ht="15.75" thickBot="1" x14ac:dyDescent="0.3">
      <c r="C53" s="156" t="s">
        <v>78</v>
      </c>
      <c r="D53" s="14" t="s">
        <v>10</v>
      </c>
      <c r="E53" s="6"/>
      <c r="H53" s="216"/>
    </row>
    <row r="54" spans="3:8" x14ac:dyDescent="0.25">
      <c r="H54" s="216"/>
    </row>
    <row r="55" spans="3:8" ht="15.75" thickBot="1" x14ac:dyDescent="0.3">
      <c r="C55" s="421" t="s">
        <v>58</v>
      </c>
      <c r="D55" s="421"/>
      <c r="E55" s="6"/>
      <c r="H55" s="216"/>
    </row>
    <row r="56" spans="3:8" ht="15.75" thickBot="1" x14ac:dyDescent="0.3">
      <c r="C56" s="152" t="s">
        <v>3</v>
      </c>
      <c r="D56" s="153" t="s">
        <v>4</v>
      </c>
      <c r="E56" s="6"/>
      <c r="H56" s="216"/>
    </row>
    <row r="57" spans="3:8" x14ac:dyDescent="0.25">
      <c r="C57" s="154" t="s">
        <v>59</v>
      </c>
      <c r="D57" s="11" t="s">
        <v>65</v>
      </c>
      <c r="E57" s="6"/>
      <c r="H57" s="216"/>
    </row>
    <row r="58" spans="3:8" ht="30" customHeight="1" x14ac:dyDescent="0.25">
      <c r="C58" s="155" t="s">
        <v>60</v>
      </c>
      <c r="D58" s="2" t="s">
        <v>66</v>
      </c>
      <c r="E58" s="6"/>
      <c r="H58" s="216"/>
    </row>
    <row r="59" spans="3:8" x14ac:dyDescent="0.25">
      <c r="C59" s="155" t="s">
        <v>61</v>
      </c>
      <c r="D59" s="2" t="s">
        <v>67</v>
      </c>
      <c r="E59" s="6"/>
      <c r="H59" s="216"/>
    </row>
    <row r="60" spans="3:8" x14ac:dyDescent="0.25">
      <c r="C60" s="155" t="s">
        <v>62</v>
      </c>
      <c r="D60" s="2" t="s">
        <v>68</v>
      </c>
      <c r="E60" s="6"/>
      <c r="H60" s="216"/>
    </row>
    <row r="61" spans="3:8" x14ac:dyDescent="0.25">
      <c r="C61" s="155" t="s">
        <v>63</v>
      </c>
      <c r="D61" s="2" t="s">
        <v>8</v>
      </c>
      <c r="E61" s="6"/>
      <c r="H61" s="216"/>
    </row>
    <row r="62" spans="3:8" ht="15.75" thickBot="1" x14ac:dyDescent="0.3">
      <c r="C62" s="156" t="s">
        <v>64</v>
      </c>
      <c r="D62" s="14" t="s">
        <v>10</v>
      </c>
      <c r="E62" s="6"/>
      <c r="H62" s="216"/>
    </row>
    <row r="63" spans="3:8" x14ac:dyDescent="0.25">
      <c r="H63" s="216"/>
    </row>
    <row r="64" spans="3:8" x14ac:dyDescent="0.25">
      <c r="H64" s="216"/>
    </row>
  </sheetData>
  <mergeCells count="7">
    <mergeCell ref="B2:L2"/>
    <mergeCell ref="C55:D55"/>
    <mergeCell ref="C16:D16"/>
    <mergeCell ref="C5:D5"/>
    <mergeCell ref="C31:D31"/>
    <mergeCell ref="C42:D42"/>
    <mergeCell ref="C10:D10"/>
  </mergeCells>
  <pageMargins left="0.7" right="0.7" top="0.78740157499999996" bottom="0.78740157499999996" header="0.3" footer="0.3"/>
  <pageSetup paperSize="8" scale="69" orientation="portrait" r:id="rId1"/>
  <headerFooter>
    <oddHeader>&amp;CSoupis prací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L23"/>
  <sheetViews>
    <sheetView view="pageBreakPreview" zoomScaleNormal="100" zoomScaleSheetLayoutView="100" workbookViewId="0">
      <selection activeCell="I19" sqref="I19"/>
    </sheetView>
  </sheetViews>
  <sheetFormatPr defaultRowHeight="15" x14ac:dyDescent="0.25"/>
  <cols>
    <col min="1" max="1" width="2.5703125" style="171" customWidth="1"/>
    <col min="2" max="2" width="7.5703125" style="171" customWidth="1"/>
    <col min="3" max="3" width="50.5703125" style="171" customWidth="1"/>
    <col min="4" max="4" width="15.5703125" style="171" customWidth="1"/>
    <col min="5" max="5" width="9.5703125" style="172" customWidth="1"/>
    <col min="6" max="6" width="12.85546875" style="172" customWidth="1"/>
    <col min="7" max="7" width="15.5703125" style="172" customWidth="1"/>
    <col min="8" max="8" width="14" style="172" customWidth="1"/>
    <col min="9" max="9" width="14.28515625" style="216" customWidth="1"/>
    <col min="10" max="10" width="15.5703125" style="172" customWidth="1"/>
    <col min="11" max="11" width="9.140625" style="171"/>
    <col min="12" max="12" width="11.7109375" style="171" customWidth="1"/>
    <col min="13" max="16384" width="9.140625" style="171"/>
  </cols>
  <sheetData>
    <row r="2" spans="1:12" ht="21" x14ac:dyDescent="0.25">
      <c r="A2" s="298"/>
      <c r="B2" s="420" t="s">
        <v>114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1:12" ht="18.75" x14ac:dyDescent="0.25">
      <c r="B3" s="126"/>
      <c r="C3" s="5"/>
      <c r="D3" s="6"/>
      <c r="E3" s="7"/>
      <c r="F3" s="7"/>
      <c r="G3" s="7"/>
      <c r="H3" s="7"/>
      <c r="I3" s="217"/>
      <c r="J3" s="51"/>
    </row>
    <row r="4" spans="1:12" ht="18.75" x14ac:dyDescent="0.25">
      <c r="B4" s="126"/>
      <c r="C4" s="5"/>
      <c r="D4" s="6"/>
      <c r="E4" s="7"/>
      <c r="F4" s="7"/>
      <c r="G4" s="7"/>
      <c r="H4" s="7"/>
      <c r="I4" s="217"/>
      <c r="J4" s="51"/>
    </row>
    <row r="5" spans="1:12" ht="19.5" thickBot="1" x14ac:dyDescent="0.3">
      <c r="B5" s="126"/>
      <c r="C5" s="421" t="s">
        <v>115</v>
      </c>
      <c r="D5" s="421"/>
      <c r="E5" s="7"/>
      <c r="F5" s="7"/>
      <c r="G5" s="7"/>
      <c r="H5" s="7"/>
      <c r="I5" s="217"/>
      <c r="J5" s="51"/>
    </row>
    <row r="6" spans="1:12" ht="19.5" thickBot="1" x14ac:dyDescent="0.3">
      <c r="B6" s="126"/>
      <c r="C6" s="152" t="s">
        <v>3</v>
      </c>
      <c r="D6" s="153" t="s">
        <v>4</v>
      </c>
      <c r="E6" s="7"/>
      <c r="F6" s="7"/>
      <c r="G6" s="7"/>
      <c r="H6" s="7"/>
      <c r="I6" s="217"/>
      <c r="J6" s="51"/>
    </row>
    <row r="7" spans="1:12" ht="30" x14ac:dyDescent="0.25">
      <c r="B7" s="126"/>
      <c r="C7" s="154" t="s">
        <v>116</v>
      </c>
      <c r="D7" s="11" t="s">
        <v>10</v>
      </c>
      <c r="E7" s="7"/>
      <c r="F7" s="7"/>
      <c r="G7" s="7"/>
      <c r="H7" s="7"/>
      <c r="I7" s="217"/>
      <c r="J7" s="51"/>
    </row>
    <row r="8" spans="1:12" ht="30" x14ac:dyDescent="0.25">
      <c r="B8" s="126"/>
      <c r="C8" s="154" t="s">
        <v>117</v>
      </c>
      <c r="D8" s="11" t="s">
        <v>8</v>
      </c>
      <c r="E8" s="7"/>
      <c r="F8" s="7"/>
      <c r="G8" s="7"/>
      <c r="H8" s="7"/>
      <c r="I8" s="217"/>
      <c r="J8" s="51"/>
    </row>
    <row r="9" spans="1:12" ht="30" x14ac:dyDescent="0.25">
      <c r="B9" s="126"/>
      <c r="C9" s="154" t="s">
        <v>118</v>
      </c>
      <c r="D9" s="11" t="s">
        <v>10</v>
      </c>
      <c r="E9" s="7"/>
      <c r="F9" s="7"/>
      <c r="G9" s="7"/>
      <c r="H9" s="7"/>
      <c r="I9" s="217"/>
      <c r="J9" s="51"/>
    </row>
    <row r="10" spans="1:12" ht="30" x14ac:dyDescent="0.25">
      <c r="B10" s="126"/>
      <c r="C10" s="155" t="s">
        <v>119</v>
      </c>
      <c r="D10" s="11" t="s">
        <v>8</v>
      </c>
      <c r="E10" s="7"/>
      <c r="F10" s="7"/>
      <c r="G10" s="7"/>
      <c r="H10" s="7"/>
      <c r="I10" s="217"/>
      <c r="J10" s="51"/>
    </row>
    <row r="11" spans="1:12" ht="18.75" x14ac:dyDescent="0.25">
      <c r="B11" s="126"/>
      <c r="C11" s="155" t="s">
        <v>120</v>
      </c>
      <c r="D11" s="11" t="s">
        <v>8</v>
      </c>
      <c r="E11" s="7"/>
      <c r="F11" s="7"/>
      <c r="G11" s="7"/>
      <c r="H11" s="7"/>
      <c r="I11" s="217"/>
      <c r="J11" s="51"/>
    </row>
    <row r="12" spans="1:12" ht="18.75" x14ac:dyDescent="0.25">
      <c r="B12" s="126"/>
      <c r="C12" s="155" t="s">
        <v>121</v>
      </c>
      <c r="D12" s="11" t="s">
        <v>8</v>
      </c>
      <c r="E12" s="7"/>
      <c r="F12" s="7"/>
      <c r="G12" s="7"/>
      <c r="H12" s="7"/>
      <c r="I12" s="217"/>
      <c r="J12" s="51"/>
    </row>
    <row r="13" spans="1:12" ht="18.75" x14ac:dyDescent="0.25">
      <c r="B13" s="126"/>
      <c r="C13" s="155" t="s">
        <v>122</v>
      </c>
      <c r="D13" s="11" t="s">
        <v>8</v>
      </c>
      <c r="E13" s="7"/>
      <c r="F13" s="7"/>
      <c r="G13" s="7"/>
      <c r="H13" s="7"/>
      <c r="I13" s="217"/>
      <c r="J13" s="51"/>
    </row>
    <row r="14" spans="1:12" ht="18.75" x14ac:dyDescent="0.25">
      <c r="B14" s="126"/>
      <c r="C14" s="155" t="s">
        <v>123</v>
      </c>
      <c r="D14" s="11" t="s">
        <v>10</v>
      </c>
      <c r="E14" s="7"/>
      <c r="F14" s="7"/>
      <c r="G14" s="7"/>
      <c r="H14" s="7"/>
      <c r="I14" s="217"/>
      <c r="J14" s="51"/>
    </row>
    <row r="15" spans="1:12" ht="19.5" thickBot="1" x14ac:dyDescent="0.3">
      <c r="B15" s="126"/>
      <c r="C15" s="156" t="s">
        <v>124</v>
      </c>
      <c r="D15" s="14" t="s">
        <v>125</v>
      </c>
      <c r="E15" s="7"/>
      <c r="F15" s="7"/>
      <c r="G15" s="7"/>
      <c r="H15" s="7"/>
      <c r="I15" s="217"/>
      <c r="J15" s="51"/>
    </row>
    <row r="16" spans="1:12" x14ac:dyDescent="0.25">
      <c r="B16" s="7"/>
      <c r="C16" s="187"/>
      <c r="D16" s="6"/>
      <c r="E16" s="188"/>
      <c r="F16" s="188"/>
      <c r="G16" s="188"/>
      <c r="H16" s="7"/>
      <c r="I16" s="217"/>
      <c r="J16" s="51"/>
    </row>
    <row r="17" spans="2:12" ht="15.75" thickBot="1" x14ac:dyDescent="0.3">
      <c r="B17" s="7"/>
      <c r="C17" s="41" t="s">
        <v>112</v>
      </c>
      <c r="D17" s="6"/>
      <c r="E17" s="188"/>
      <c r="F17" s="188"/>
      <c r="G17" s="188"/>
      <c r="H17" s="7"/>
      <c r="I17" s="217"/>
      <c r="J17" s="51"/>
    </row>
    <row r="18" spans="2:12" ht="36.75" thickBot="1" x14ac:dyDescent="0.3">
      <c r="B18" s="127" t="s">
        <v>0</v>
      </c>
      <c r="C18" s="128" t="s">
        <v>1</v>
      </c>
      <c r="D18" s="129" t="s">
        <v>5</v>
      </c>
      <c r="E18" s="129" t="s">
        <v>2</v>
      </c>
      <c r="F18" s="130" t="s">
        <v>6</v>
      </c>
      <c r="G18" s="131" t="s">
        <v>136</v>
      </c>
      <c r="H18" s="131" t="s">
        <v>7</v>
      </c>
      <c r="I18" s="218" t="s">
        <v>137</v>
      </c>
      <c r="J18" s="133" t="s">
        <v>143</v>
      </c>
      <c r="K18" s="158" t="s">
        <v>445</v>
      </c>
      <c r="L18" s="133" t="s">
        <v>441</v>
      </c>
    </row>
    <row r="19" spans="2:12" ht="30" x14ac:dyDescent="0.25">
      <c r="B19" s="96">
        <v>84</v>
      </c>
      <c r="C19" s="97" t="s">
        <v>126</v>
      </c>
      <c r="D19" s="189" t="s">
        <v>9</v>
      </c>
      <c r="E19" s="98" t="s">
        <v>11</v>
      </c>
      <c r="F19" s="99">
        <v>1</v>
      </c>
      <c r="G19" s="100">
        <v>1</v>
      </c>
      <c r="H19" s="312"/>
      <c r="I19" s="223">
        <f>G19*H19</f>
        <v>0</v>
      </c>
      <c r="J19" s="101">
        <v>1</v>
      </c>
      <c r="K19" s="213">
        <f>G19*3</f>
        <v>3</v>
      </c>
      <c r="L19" s="307">
        <f>K19*H19</f>
        <v>0</v>
      </c>
    </row>
    <row r="20" spans="2:12" ht="30" x14ac:dyDescent="0.25">
      <c r="B20" s="102">
        <v>85</v>
      </c>
      <c r="C20" s="42" t="s">
        <v>127</v>
      </c>
      <c r="D20" s="190" t="s">
        <v>9</v>
      </c>
      <c r="E20" s="1" t="s">
        <v>11</v>
      </c>
      <c r="F20" s="19">
        <v>1</v>
      </c>
      <c r="G20" s="17">
        <v>1</v>
      </c>
      <c r="H20" s="305"/>
      <c r="I20" s="85">
        <f>G20*H20</f>
        <v>0</v>
      </c>
      <c r="J20" s="47">
        <v>1</v>
      </c>
      <c r="K20" s="213">
        <f t="shared" ref="K20:K21" si="0">G20*3</f>
        <v>3</v>
      </c>
      <c r="L20" s="307">
        <f t="shared" ref="L20:L21" si="1">K20*H20</f>
        <v>0</v>
      </c>
    </row>
    <row r="21" spans="2:12" x14ac:dyDescent="0.25">
      <c r="B21" s="102">
        <v>86</v>
      </c>
      <c r="C21" s="42" t="s">
        <v>128</v>
      </c>
      <c r="D21" s="190" t="s">
        <v>113</v>
      </c>
      <c r="E21" s="1" t="s">
        <v>11</v>
      </c>
      <c r="F21" s="19">
        <v>1</v>
      </c>
      <c r="G21" s="17">
        <v>1</v>
      </c>
      <c r="H21" s="305"/>
      <c r="I21" s="85">
        <f>G21*H21</f>
        <v>0</v>
      </c>
      <c r="J21" s="47">
        <v>1</v>
      </c>
      <c r="K21" s="213">
        <f t="shared" si="0"/>
        <v>3</v>
      </c>
      <c r="L21" s="307">
        <f t="shared" si="1"/>
        <v>0</v>
      </c>
    </row>
    <row r="22" spans="2:12" ht="15.75" thickBot="1" x14ac:dyDescent="0.3">
      <c r="B22" s="290"/>
      <c r="C22" s="291"/>
      <c r="D22" s="292"/>
      <c r="E22" s="293"/>
      <c r="F22" s="294"/>
      <c r="G22" s="295"/>
      <c r="H22" s="296"/>
      <c r="I22" s="297"/>
      <c r="J22" s="294"/>
      <c r="K22" s="229"/>
      <c r="L22" s="93"/>
    </row>
    <row r="23" spans="2:12" s="3" customFormat="1" ht="16.5" thickBot="1" x14ac:dyDescent="0.3">
      <c r="B23" s="57" t="s">
        <v>251</v>
      </c>
      <c r="C23" s="38" t="s">
        <v>142</v>
      </c>
      <c r="D23" s="39"/>
      <c r="E23" s="40"/>
      <c r="F23" s="40"/>
      <c r="G23" s="40"/>
      <c r="H23" s="58"/>
      <c r="I23" s="232">
        <f>SUM(I19:I21)</f>
        <v>0</v>
      </c>
      <c r="J23" s="277"/>
      <c r="K23" s="278"/>
      <c r="L23" s="274">
        <f>SUM(L19:L21)</f>
        <v>0</v>
      </c>
    </row>
  </sheetData>
  <mergeCells count="2">
    <mergeCell ref="C5:D5"/>
    <mergeCell ref="B2:L2"/>
  </mergeCells>
  <pageMargins left="0.7" right="0.7" top="0.78740157499999996" bottom="0.78740157499999996" header="0.3" footer="0.3"/>
  <pageSetup paperSize="9" scale="73" orientation="landscape" r:id="rId1"/>
  <headerFooter>
    <oddHeader>&amp;CSoupis prací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O9"/>
  <sheetViews>
    <sheetView view="pageBreakPreview" zoomScaleNormal="100" zoomScaleSheetLayoutView="100" workbookViewId="0">
      <selection activeCell="H5" sqref="H5:H7"/>
    </sheetView>
  </sheetViews>
  <sheetFormatPr defaultRowHeight="15" outlineLevelRow="1" x14ac:dyDescent="0.25"/>
  <cols>
    <col min="1" max="1" width="2.7109375" style="171" customWidth="1"/>
    <col min="2" max="2" width="7.5703125" style="171" customWidth="1"/>
    <col min="3" max="3" width="52" style="171" customWidth="1"/>
    <col min="4" max="4" width="15.5703125" style="171" customWidth="1"/>
    <col min="5" max="5" width="9.5703125" style="171" customWidth="1"/>
    <col min="6" max="6" width="11.85546875" style="171" customWidth="1"/>
    <col min="7" max="7" width="15.5703125" style="171" customWidth="1"/>
    <col min="8" max="8" width="12.85546875" style="171" customWidth="1"/>
    <col min="9" max="9" width="14.28515625" style="201" customWidth="1"/>
    <col min="10" max="10" width="15.5703125" style="171" customWidth="1"/>
    <col min="11" max="11" width="15.28515625" style="171" customWidth="1"/>
    <col min="12" max="12" width="13.140625" style="171" customWidth="1"/>
    <col min="13" max="16384" width="9.140625" style="171"/>
  </cols>
  <sheetData>
    <row r="2" spans="2:15" ht="21" x14ac:dyDescent="0.25">
      <c r="B2" s="419" t="s">
        <v>144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5" ht="19.5" thickBot="1" x14ac:dyDescent="0.3">
      <c r="B3" s="126"/>
      <c r="C3" s="5"/>
      <c r="D3" s="6"/>
      <c r="E3" s="6"/>
      <c r="F3" s="6"/>
      <c r="G3" s="6"/>
      <c r="H3" s="7"/>
      <c r="I3" s="217"/>
      <c r="J3" s="3"/>
    </row>
    <row r="4" spans="2:15" s="16" customFormat="1" ht="24.75" outlineLevel="1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131" t="s">
        <v>7</v>
      </c>
      <c r="I4" s="218" t="s">
        <v>137</v>
      </c>
      <c r="J4" s="133" t="s">
        <v>143</v>
      </c>
      <c r="K4" s="214" t="s">
        <v>445</v>
      </c>
      <c r="L4" s="309" t="s">
        <v>441</v>
      </c>
      <c r="M4" s="3"/>
      <c r="N4" s="3"/>
      <c r="O4" s="3"/>
    </row>
    <row r="5" spans="2:15" s="3" customFormat="1" ht="30" outlineLevel="1" x14ac:dyDescent="0.25">
      <c r="B5" s="134">
        <v>87</v>
      </c>
      <c r="C5" s="135" t="s">
        <v>100</v>
      </c>
      <c r="D5" s="136" t="s">
        <v>101</v>
      </c>
      <c r="E5" s="1" t="s">
        <v>21</v>
      </c>
      <c r="F5" s="19">
        <v>1</v>
      </c>
      <c r="G5" s="17">
        <f>F5*J5</f>
        <v>2</v>
      </c>
      <c r="H5" s="305"/>
      <c r="I5" s="85">
        <f>G5*H5</f>
        <v>0</v>
      </c>
      <c r="J5" s="95">
        <v>2</v>
      </c>
      <c r="K5" s="213">
        <v>2</v>
      </c>
      <c r="L5" s="307">
        <f>K5*H5</f>
        <v>0</v>
      </c>
    </row>
    <row r="6" spans="2:15" s="3" customFormat="1" ht="30" outlineLevel="1" x14ac:dyDescent="0.25">
      <c r="B6" s="134">
        <v>88</v>
      </c>
      <c r="C6" s="135" t="s">
        <v>382</v>
      </c>
      <c r="D6" s="136" t="s">
        <v>383</v>
      </c>
      <c r="E6" s="1" t="s">
        <v>14</v>
      </c>
      <c r="F6" s="19">
        <v>1</v>
      </c>
      <c r="G6" s="17">
        <f t="shared" ref="G6:G7" si="0">F6*J6</f>
        <v>1</v>
      </c>
      <c r="H6" s="305"/>
      <c r="I6" s="85">
        <f t="shared" ref="I6" si="1">G6*H6</f>
        <v>0</v>
      </c>
      <c r="J6" s="95">
        <v>1</v>
      </c>
      <c r="K6" s="85">
        <v>1</v>
      </c>
      <c r="L6" s="307">
        <f t="shared" ref="L6:L7" si="2">K6*H6</f>
        <v>0</v>
      </c>
    </row>
    <row r="7" spans="2:15" s="3" customFormat="1" outlineLevel="1" x14ac:dyDescent="0.25">
      <c r="B7" s="134">
        <v>89</v>
      </c>
      <c r="C7" s="135" t="s">
        <v>248</v>
      </c>
      <c r="D7" s="136" t="s">
        <v>249</v>
      </c>
      <c r="E7" s="1" t="s">
        <v>14</v>
      </c>
      <c r="F7" s="19">
        <v>1</v>
      </c>
      <c r="G7" s="19">
        <f t="shared" si="0"/>
        <v>1</v>
      </c>
      <c r="H7" s="305"/>
      <c r="I7" s="85">
        <f t="shared" ref="I7" si="3">G7*H7</f>
        <v>0</v>
      </c>
      <c r="J7" s="95">
        <v>1</v>
      </c>
      <c r="K7" s="85">
        <v>3</v>
      </c>
      <c r="L7" s="307">
        <f t="shared" si="2"/>
        <v>0</v>
      </c>
    </row>
    <row r="8" spans="2:15" ht="15.75" thickBot="1" x14ac:dyDescent="0.3">
      <c r="K8" s="215"/>
      <c r="L8"/>
    </row>
    <row r="9" spans="2:15" s="3" customFormat="1" ht="16.5" thickBot="1" x14ac:dyDescent="0.3">
      <c r="B9" s="57" t="s">
        <v>252</v>
      </c>
      <c r="C9" s="38" t="s">
        <v>107</v>
      </c>
      <c r="D9" s="39"/>
      <c r="E9" s="40"/>
      <c r="F9" s="40"/>
      <c r="G9" s="40"/>
      <c r="H9" s="58"/>
      <c r="I9" s="212">
        <f>SUM(I5:I7)</f>
        <v>0</v>
      </c>
      <c r="J9" s="59"/>
      <c r="K9" s="232"/>
      <c r="L9" s="232">
        <f>SUM(L5:L7)</f>
        <v>0</v>
      </c>
    </row>
  </sheetData>
  <mergeCells count="1">
    <mergeCell ref="B2:L2"/>
  </mergeCells>
  <pageMargins left="0.7" right="0.7" top="0.78740157499999996" bottom="0.78740157499999996" header="0.3" footer="0.3"/>
  <pageSetup paperSize="9" scale="47" orientation="portrait" r:id="rId1"/>
  <headerFooter>
    <oddHeader>&amp;CSoupis prací</oddHeader>
  </headerFooter>
  <colBreaks count="1" manualBreakCount="1">
    <brk id="12" min="1" max="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L62"/>
  <sheetViews>
    <sheetView view="pageBreakPreview" topLeftCell="A4" zoomScaleNormal="100" zoomScaleSheetLayoutView="100" workbookViewId="0">
      <selection activeCell="F36" sqref="F36"/>
    </sheetView>
  </sheetViews>
  <sheetFormatPr defaultColWidth="9.140625" defaultRowHeight="15" outlineLevelRow="1" x14ac:dyDescent="0.25"/>
  <cols>
    <col min="1" max="1" width="2" style="3" customWidth="1"/>
    <col min="2" max="2" width="6.42578125" style="7" customWidth="1"/>
    <col min="3" max="3" width="60.5703125" style="5" customWidth="1"/>
    <col min="4" max="4" width="16.85546875" style="6" customWidth="1"/>
    <col min="5" max="5" width="9.5703125" style="6" customWidth="1"/>
    <col min="6" max="6" width="12.28515625" style="6" customWidth="1"/>
    <col min="7" max="7" width="15.5703125" style="6" customWidth="1"/>
    <col min="8" max="8" width="13.85546875" style="217" customWidth="1"/>
    <col min="9" max="9" width="17" style="217" customWidth="1"/>
    <col min="10" max="10" width="15.5703125" style="3" customWidth="1"/>
    <col min="11" max="11" width="12" style="3" customWidth="1"/>
    <col min="12" max="12" width="15" style="3" customWidth="1"/>
    <col min="13" max="16384" width="9.140625" style="3"/>
  </cols>
  <sheetData>
    <row r="2" spans="2:12" s="171" customFormat="1" ht="21" x14ac:dyDescent="0.25">
      <c r="B2" s="420" t="s">
        <v>238</v>
      </c>
      <c r="C2" s="420"/>
      <c r="D2" s="420"/>
      <c r="E2" s="420"/>
      <c r="F2" s="420"/>
      <c r="G2" s="420"/>
      <c r="H2" s="420"/>
      <c r="I2" s="420"/>
      <c r="J2" s="420"/>
      <c r="K2" s="420"/>
      <c r="L2" s="420"/>
    </row>
    <row r="3" spans="2:12" ht="15.75" thickBot="1" x14ac:dyDescent="0.3">
      <c r="B3" s="191"/>
      <c r="C3" s="64"/>
      <c r="E3" s="192"/>
      <c r="F3" s="192"/>
      <c r="G3" s="7"/>
    </row>
    <row r="4" spans="2:12" ht="36.75" outlineLevel="1" thickBot="1" x14ac:dyDescent="0.3">
      <c r="B4" s="127" t="s">
        <v>0</v>
      </c>
      <c r="C4" s="128" t="s">
        <v>1</v>
      </c>
      <c r="D4" s="129" t="s">
        <v>5</v>
      </c>
      <c r="E4" s="129" t="s">
        <v>2</v>
      </c>
      <c r="F4" s="130" t="s">
        <v>6</v>
      </c>
      <c r="G4" s="131" t="s">
        <v>136</v>
      </c>
      <c r="H4" s="244" t="s">
        <v>7</v>
      </c>
      <c r="I4" s="218" t="s">
        <v>137</v>
      </c>
      <c r="J4" s="133" t="s">
        <v>143</v>
      </c>
      <c r="K4" s="158" t="s">
        <v>445</v>
      </c>
      <c r="L4" s="133" t="s">
        <v>441</v>
      </c>
    </row>
    <row r="5" spans="2:12" ht="15.75" outlineLevel="1" x14ac:dyDescent="0.25">
      <c r="B5" s="331"/>
      <c r="C5" s="332" t="s">
        <v>228</v>
      </c>
      <c r="D5" s="178"/>
      <c r="E5" s="178"/>
      <c r="F5" s="179"/>
      <c r="G5" s="179"/>
      <c r="H5" s="245"/>
      <c r="I5" s="221"/>
      <c r="J5" s="333"/>
      <c r="K5" s="213"/>
      <c r="L5" s="280"/>
    </row>
    <row r="6" spans="2:12" ht="71.45" customHeight="1" outlineLevel="1" x14ac:dyDescent="0.25">
      <c r="B6" s="102">
        <v>90</v>
      </c>
      <c r="C6" s="199" t="s">
        <v>19</v>
      </c>
      <c r="D6" s="10" t="s">
        <v>145</v>
      </c>
      <c r="E6" s="1" t="s">
        <v>14</v>
      </c>
      <c r="F6" s="19">
        <v>189</v>
      </c>
      <c r="G6" s="17">
        <f>F6*J6</f>
        <v>756</v>
      </c>
      <c r="H6" s="305"/>
      <c r="I6" s="85">
        <f t="shared" ref="I6:I30" si="0">G6*H6</f>
        <v>0</v>
      </c>
      <c r="J6" s="47">
        <v>4</v>
      </c>
      <c r="K6" s="213">
        <f t="shared" ref="K6:K28" si="1">G6*3</f>
        <v>2268</v>
      </c>
      <c r="L6" s="307">
        <f t="shared" ref="L6:L28" si="2">K6*H6</f>
        <v>0</v>
      </c>
    </row>
    <row r="7" spans="2:12" outlineLevel="1" x14ac:dyDescent="0.25">
      <c r="B7" s="102">
        <v>91</v>
      </c>
      <c r="C7" s="199" t="s">
        <v>20</v>
      </c>
      <c r="D7" s="10" t="s">
        <v>145</v>
      </c>
      <c r="E7" s="1" t="s">
        <v>21</v>
      </c>
      <c r="F7" s="19">
        <v>1</v>
      </c>
      <c r="G7" s="17">
        <f t="shared" ref="G7:G30" si="3">F7*J7</f>
        <v>4</v>
      </c>
      <c r="H7" s="305"/>
      <c r="I7" s="85">
        <f t="shared" si="0"/>
        <v>0</v>
      </c>
      <c r="J7" s="47">
        <v>4</v>
      </c>
      <c r="K7" s="213">
        <f t="shared" si="1"/>
        <v>12</v>
      </c>
      <c r="L7" s="307">
        <f t="shared" si="2"/>
        <v>0</v>
      </c>
    </row>
    <row r="8" spans="2:12" outlineLevel="1" x14ac:dyDescent="0.25">
      <c r="B8" s="102">
        <v>92</v>
      </c>
      <c r="C8" s="199" t="s">
        <v>22</v>
      </c>
      <c r="D8" s="10" t="s">
        <v>15</v>
      </c>
      <c r="E8" s="1" t="s">
        <v>21</v>
      </c>
      <c r="F8" s="19">
        <v>1</v>
      </c>
      <c r="G8" s="17">
        <f t="shared" si="3"/>
        <v>1</v>
      </c>
      <c r="H8" s="305"/>
      <c r="I8" s="85">
        <f t="shared" si="0"/>
        <v>0</v>
      </c>
      <c r="J8" s="47">
        <v>1</v>
      </c>
      <c r="K8" s="213">
        <f t="shared" si="1"/>
        <v>3</v>
      </c>
      <c r="L8" s="307">
        <f t="shared" si="2"/>
        <v>0</v>
      </c>
    </row>
    <row r="9" spans="2:12" ht="45" outlineLevel="1" x14ac:dyDescent="0.25">
      <c r="B9" s="102">
        <v>93</v>
      </c>
      <c r="C9" s="199" t="s">
        <v>23</v>
      </c>
      <c r="D9" s="10" t="s">
        <v>55</v>
      </c>
      <c r="E9" s="1" t="s">
        <v>21</v>
      </c>
      <c r="F9" s="19">
        <v>1</v>
      </c>
      <c r="G9" s="17">
        <f t="shared" si="3"/>
        <v>4</v>
      </c>
      <c r="H9" s="305"/>
      <c r="I9" s="85">
        <f t="shared" si="0"/>
        <v>0</v>
      </c>
      <c r="J9" s="47">
        <v>4</v>
      </c>
      <c r="K9" s="213">
        <f t="shared" si="1"/>
        <v>12</v>
      </c>
      <c r="L9" s="307">
        <f t="shared" si="2"/>
        <v>0</v>
      </c>
    </row>
    <row r="10" spans="2:12" ht="30" outlineLevel="1" x14ac:dyDescent="0.25">
      <c r="B10" s="102">
        <v>94</v>
      </c>
      <c r="C10" s="199" t="s">
        <v>146</v>
      </c>
      <c r="D10" s="10" t="s">
        <v>145</v>
      </c>
      <c r="E10" s="1" t="s">
        <v>21</v>
      </c>
      <c r="F10" s="19">
        <v>1</v>
      </c>
      <c r="G10" s="17">
        <f t="shared" si="3"/>
        <v>4</v>
      </c>
      <c r="H10" s="305"/>
      <c r="I10" s="85">
        <f>G10*H10</f>
        <v>0</v>
      </c>
      <c r="J10" s="47">
        <v>4</v>
      </c>
      <c r="K10" s="213">
        <f t="shared" si="1"/>
        <v>12</v>
      </c>
      <c r="L10" s="307">
        <f t="shared" si="2"/>
        <v>0</v>
      </c>
    </row>
    <row r="11" spans="2:12" outlineLevel="1" x14ac:dyDescent="0.25">
      <c r="B11" s="102">
        <v>95</v>
      </c>
      <c r="C11" s="199" t="s">
        <v>24</v>
      </c>
      <c r="D11" s="10" t="s">
        <v>15</v>
      </c>
      <c r="E11" s="1" t="s">
        <v>21</v>
      </c>
      <c r="F11" s="19">
        <v>1</v>
      </c>
      <c r="G11" s="17">
        <f t="shared" si="3"/>
        <v>1</v>
      </c>
      <c r="H11" s="305"/>
      <c r="I11" s="85">
        <f t="shared" si="0"/>
        <v>0</v>
      </c>
      <c r="J11" s="47">
        <v>1</v>
      </c>
      <c r="K11" s="213">
        <f t="shared" si="1"/>
        <v>3</v>
      </c>
      <c r="L11" s="307">
        <f t="shared" si="2"/>
        <v>0</v>
      </c>
    </row>
    <row r="12" spans="2:12" outlineLevel="1" x14ac:dyDescent="0.25">
      <c r="B12" s="102">
        <v>96</v>
      </c>
      <c r="C12" s="199" t="s">
        <v>25</v>
      </c>
      <c r="D12" s="10" t="s">
        <v>15</v>
      </c>
      <c r="E12" s="1" t="s">
        <v>21</v>
      </c>
      <c r="F12" s="19">
        <v>1</v>
      </c>
      <c r="G12" s="17">
        <f t="shared" si="3"/>
        <v>1</v>
      </c>
      <c r="H12" s="305"/>
      <c r="I12" s="85">
        <f t="shared" si="0"/>
        <v>0</v>
      </c>
      <c r="J12" s="47">
        <v>1</v>
      </c>
      <c r="K12" s="213">
        <f t="shared" si="1"/>
        <v>3</v>
      </c>
      <c r="L12" s="307">
        <f t="shared" si="2"/>
        <v>0</v>
      </c>
    </row>
    <row r="13" spans="2:12" outlineLevel="1" x14ac:dyDescent="0.25">
      <c r="B13" s="102">
        <v>97</v>
      </c>
      <c r="C13" s="199" t="s">
        <v>26</v>
      </c>
      <c r="D13" s="10" t="s">
        <v>15</v>
      </c>
      <c r="E13" s="1" t="s">
        <v>21</v>
      </c>
      <c r="F13" s="19">
        <v>1</v>
      </c>
      <c r="G13" s="17">
        <f t="shared" si="3"/>
        <v>1</v>
      </c>
      <c r="H13" s="305"/>
      <c r="I13" s="85">
        <f t="shared" si="0"/>
        <v>0</v>
      </c>
      <c r="J13" s="47">
        <v>1</v>
      </c>
      <c r="K13" s="213">
        <f t="shared" si="1"/>
        <v>3</v>
      </c>
      <c r="L13" s="307">
        <f t="shared" si="2"/>
        <v>0</v>
      </c>
    </row>
    <row r="14" spans="2:12" outlineLevel="1" x14ac:dyDescent="0.25">
      <c r="B14" s="102">
        <v>98</v>
      </c>
      <c r="C14" s="199" t="s">
        <v>147</v>
      </c>
      <c r="D14" s="10" t="s">
        <v>15</v>
      </c>
      <c r="E14" s="1" t="s">
        <v>12</v>
      </c>
      <c r="F14" s="19">
        <v>24</v>
      </c>
      <c r="G14" s="17">
        <f t="shared" si="3"/>
        <v>24</v>
      </c>
      <c r="H14" s="305"/>
      <c r="I14" s="85">
        <f t="shared" si="0"/>
        <v>0</v>
      </c>
      <c r="J14" s="47">
        <v>1</v>
      </c>
      <c r="K14" s="213">
        <f t="shared" si="1"/>
        <v>72</v>
      </c>
      <c r="L14" s="307">
        <f t="shared" si="2"/>
        <v>0</v>
      </c>
    </row>
    <row r="15" spans="2:12" ht="30" outlineLevel="1" x14ac:dyDescent="0.25">
      <c r="B15" s="102">
        <v>99</v>
      </c>
      <c r="C15" s="199" t="s">
        <v>29</v>
      </c>
      <c r="D15" s="10" t="s">
        <v>30</v>
      </c>
      <c r="E15" s="1" t="s">
        <v>21</v>
      </c>
      <c r="F15" s="80">
        <v>1</v>
      </c>
      <c r="G15" s="17">
        <f t="shared" si="3"/>
        <v>1</v>
      </c>
      <c r="H15" s="305"/>
      <c r="I15" s="85">
        <f t="shared" si="0"/>
        <v>0</v>
      </c>
      <c r="J15" s="47">
        <v>1</v>
      </c>
      <c r="K15" s="213">
        <f t="shared" si="1"/>
        <v>3</v>
      </c>
      <c r="L15" s="307">
        <f t="shared" si="2"/>
        <v>0</v>
      </c>
    </row>
    <row r="16" spans="2:12" ht="30" outlineLevel="1" x14ac:dyDescent="0.25">
      <c r="B16" s="102">
        <v>100</v>
      </c>
      <c r="C16" s="199" t="s">
        <v>148</v>
      </c>
      <c r="D16" s="10" t="s">
        <v>28</v>
      </c>
      <c r="E16" s="1" t="s">
        <v>14</v>
      </c>
      <c r="F16" s="19">
        <v>30</v>
      </c>
      <c r="G16" s="17">
        <f t="shared" si="3"/>
        <v>60</v>
      </c>
      <c r="H16" s="305"/>
      <c r="I16" s="85">
        <f t="shared" si="0"/>
        <v>0</v>
      </c>
      <c r="J16" s="47">
        <v>2</v>
      </c>
      <c r="K16" s="213">
        <f t="shared" si="1"/>
        <v>180</v>
      </c>
      <c r="L16" s="307">
        <f t="shared" si="2"/>
        <v>0</v>
      </c>
    </row>
    <row r="17" spans="2:12" outlineLevel="1" x14ac:dyDescent="0.25">
      <c r="B17" s="102">
        <v>101</v>
      </c>
      <c r="C17" s="199" t="s">
        <v>415</v>
      </c>
      <c r="D17" s="10" t="s">
        <v>15</v>
      </c>
      <c r="E17" s="1" t="s">
        <v>21</v>
      </c>
      <c r="F17" s="19">
        <v>1</v>
      </c>
      <c r="G17" s="17">
        <f t="shared" si="3"/>
        <v>1</v>
      </c>
      <c r="H17" s="305"/>
      <c r="I17" s="85">
        <f t="shared" si="0"/>
        <v>0</v>
      </c>
      <c r="J17" s="47">
        <v>1</v>
      </c>
      <c r="K17" s="213">
        <f t="shared" si="1"/>
        <v>3</v>
      </c>
      <c r="L17" s="307">
        <f t="shared" si="2"/>
        <v>0</v>
      </c>
    </row>
    <row r="18" spans="2:12" ht="30" outlineLevel="1" x14ac:dyDescent="0.25">
      <c r="B18" s="102">
        <v>102</v>
      </c>
      <c r="C18" s="199" t="s">
        <v>33</v>
      </c>
      <c r="D18" s="10" t="s">
        <v>30</v>
      </c>
      <c r="E18" s="1" t="s">
        <v>21</v>
      </c>
      <c r="F18" s="19">
        <v>1</v>
      </c>
      <c r="G18" s="17">
        <f t="shared" si="3"/>
        <v>1</v>
      </c>
      <c r="H18" s="305"/>
      <c r="I18" s="85">
        <f t="shared" si="0"/>
        <v>0</v>
      </c>
      <c r="J18" s="47">
        <v>1</v>
      </c>
      <c r="K18" s="213">
        <f t="shared" si="1"/>
        <v>3</v>
      </c>
      <c r="L18" s="307">
        <f t="shared" si="2"/>
        <v>0</v>
      </c>
    </row>
    <row r="19" spans="2:12" ht="30" outlineLevel="1" x14ac:dyDescent="0.25">
      <c r="B19" s="102">
        <v>103</v>
      </c>
      <c r="C19" s="81" t="s">
        <v>430</v>
      </c>
      <c r="D19" s="82" t="s">
        <v>28</v>
      </c>
      <c r="E19" s="1" t="s">
        <v>14</v>
      </c>
      <c r="F19" s="19">
        <v>2</v>
      </c>
      <c r="G19" s="17">
        <f t="shared" si="3"/>
        <v>4</v>
      </c>
      <c r="H19" s="305"/>
      <c r="I19" s="85">
        <f t="shared" si="0"/>
        <v>0</v>
      </c>
      <c r="J19" s="47">
        <v>2</v>
      </c>
      <c r="K19" s="213">
        <f t="shared" si="1"/>
        <v>12</v>
      </c>
      <c r="L19" s="307">
        <f t="shared" si="2"/>
        <v>0</v>
      </c>
    </row>
    <row r="20" spans="2:12" ht="30" outlineLevel="1" x14ac:dyDescent="0.25">
      <c r="B20" s="102">
        <v>104</v>
      </c>
      <c r="C20" s="81" t="s">
        <v>149</v>
      </c>
      <c r="D20" s="10" t="s">
        <v>30</v>
      </c>
      <c r="E20" s="1" t="s">
        <v>35</v>
      </c>
      <c r="F20" s="80">
        <v>60</v>
      </c>
      <c r="G20" s="17">
        <f>F20*J20</f>
        <v>60</v>
      </c>
      <c r="H20" s="305"/>
      <c r="I20" s="85">
        <f>G20*H20</f>
        <v>0</v>
      </c>
      <c r="J20" s="47">
        <v>1</v>
      </c>
      <c r="K20" s="213">
        <f t="shared" si="1"/>
        <v>180</v>
      </c>
      <c r="L20" s="307">
        <f t="shared" si="2"/>
        <v>0</v>
      </c>
    </row>
    <row r="21" spans="2:12" ht="45" outlineLevel="1" x14ac:dyDescent="0.25">
      <c r="B21" s="102">
        <v>105</v>
      </c>
      <c r="C21" s="81" t="s">
        <v>36</v>
      </c>
      <c r="D21" s="10" t="s">
        <v>15</v>
      </c>
      <c r="E21" s="1" t="s">
        <v>12</v>
      </c>
      <c r="F21" s="19">
        <v>8</v>
      </c>
      <c r="G21" s="17">
        <f t="shared" si="3"/>
        <v>8</v>
      </c>
      <c r="H21" s="305"/>
      <c r="I21" s="85">
        <f t="shared" si="0"/>
        <v>0</v>
      </c>
      <c r="J21" s="47">
        <v>1</v>
      </c>
      <c r="K21" s="213">
        <f t="shared" si="1"/>
        <v>24</v>
      </c>
      <c r="L21" s="307">
        <f t="shared" si="2"/>
        <v>0</v>
      </c>
    </row>
    <row r="22" spans="2:12" outlineLevel="1" x14ac:dyDescent="0.25">
      <c r="B22" s="102">
        <v>106</v>
      </c>
      <c r="C22" s="199" t="s">
        <v>229</v>
      </c>
      <c r="D22" s="10" t="s">
        <v>15</v>
      </c>
      <c r="E22" s="1" t="s">
        <v>12</v>
      </c>
      <c r="F22" s="19">
        <v>4</v>
      </c>
      <c r="G22" s="17">
        <f>F22*J22</f>
        <v>4</v>
      </c>
      <c r="H22" s="305"/>
      <c r="I22" s="85">
        <f t="shared" si="0"/>
        <v>0</v>
      </c>
      <c r="J22" s="47">
        <v>1</v>
      </c>
      <c r="K22" s="213">
        <f t="shared" si="1"/>
        <v>12</v>
      </c>
      <c r="L22" s="307">
        <f t="shared" si="2"/>
        <v>0</v>
      </c>
    </row>
    <row r="23" spans="2:12" ht="30" outlineLevel="1" x14ac:dyDescent="0.25">
      <c r="B23" s="102">
        <v>107</v>
      </c>
      <c r="C23" s="199" t="s">
        <v>96</v>
      </c>
      <c r="D23" s="10" t="s">
        <v>28</v>
      </c>
      <c r="E23" s="1" t="s">
        <v>21</v>
      </c>
      <c r="F23" s="19">
        <v>1</v>
      </c>
      <c r="G23" s="17">
        <f t="shared" si="3"/>
        <v>2</v>
      </c>
      <c r="H23" s="305"/>
      <c r="I23" s="85">
        <f t="shared" si="0"/>
        <v>0</v>
      </c>
      <c r="J23" s="47">
        <v>2</v>
      </c>
      <c r="K23" s="213">
        <f t="shared" si="1"/>
        <v>6</v>
      </c>
      <c r="L23" s="307">
        <f t="shared" si="2"/>
        <v>0</v>
      </c>
    </row>
    <row r="24" spans="2:12" outlineLevel="1" x14ac:dyDescent="0.25">
      <c r="B24" s="102">
        <v>108</v>
      </c>
      <c r="C24" s="199" t="s">
        <v>97</v>
      </c>
      <c r="D24" s="10" t="s">
        <v>15</v>
      </c>
      <c r="E24" s="1" t="s">
        <v>21</v>
      </c>
      <c r="F24" s="19">
        <v>1</v>
      </c>
      <c r="G24" s="17">
        <f t="shared" si="3"/>
        <v>1</v>
      </c>
      <c r="H24" s="305"/>
      <c r="I24" s="85">
        <f t="shared" si="0"/>
        <v>0</v>
      </c>
      <c r="J24" s="47">
        <v>1</v>
      </c>
      <c r="K24" s="213">
        <f t="shared" si="1"/>
        <v>3</v>
      </c>
      <c r="L24" s="307">
        <f t="shared" si="2"/>
        <v>0</v>
      </c>
    </row>
    <row r="25" spans="2:12" ht="45" outlineLevel="1" x14ac:dyDescent="0.25">
      <c r="B25" s="102">
        <v>109</v>
      </c>
      <c r="C25" s="199" t="s">
        <v>132</v>
      </c>
      <c r="D25" s="10" t="s">
        <v>55</v>
      </c>
      <c r="E25" s="1" t="s">
        <v>21</v>
      </c>
      <c r="F25" s="19">
        <v>1</v>
      </c>
      <c r="G25" s="17">
        <f t="shared" si="3"/>
        <v>4</v>
      </c>
      <c r="H25" s="305"/>
      <c r="I25" s="85">
        <f t="shared" si="0"/>
        <v>0</v>
      </c>
      <c r="J25" s="47">
        <v>4</v>
      </c>
      <c r="K25" s="213">
        <f t="shared" si="1"/>
        <v>12</v>
      </c>
      <c r="L25" s="307">
        <f t="shared" si="2"/>
        <v>0</v>
      </c>
    </row>
    <row r="26" spans="2:12" ht="45" outlineLevel="1" x14ac:dyDescent="0.25">
      <c r="B26" s="102">
        <v>110</v>
      </c>
      <c r="C26" s="199" t="s">
        <v>38</v>
      </c>
      <c r="D26" s="10" t="s">
        <v>133</v>
      </c>
      <c r="E26" s="1" t="s">
        <v>21</v>
      </c>
      <c r="F26" s="80">
        <v>1</v>
      </c>
      <c r="G26" s="17">
        <f t="shared" si="3"/>
        <v>2</v>
      </c>
      <c r="H26" s="305"/>
      <c r="I26" s="85">
        <f t="shared" si="0"/>
        <v>0</v>
      </c>
      <c r="J26" s="47">
        <v>2</v>
      </c>
      <c r="K26" s="213">
        <f t="shared" si="1"/>
        <v>6</v>
      </c>
      <c r="L26" s="307">
        <f t="shared" si="2"/>
        <v>0</v>
      </c>
    </row>
    <row r="27" spans="2:12" outlineLevel="1" x14ac:dyDescent="0.25">
      <c r="B27" s="102">
        <v>111</v>
      </c>
      <c r="C27" s="199" t="s">
        <v>39</v>
      </c>
      <c r="D27" s="10" t="s">
        <v>15</v>
      </c>
      <c r="E27" s="1" t="s">
        <v>14</v>
      </c>
      <c r="F27" s="80">
        <v>478</v>
      </c>
      <c r="G27" s="17">
        <f t="shared" si="3"/>
        <v>478</v>
      </c>
      <c r="H27" s="305"/>
      <c r="I27" s="85">
        <f t="shared" si="0"/>
        <v>0</v>
      </c>
      <c r="J27" s="47">
        <v>1</v>
      </c>
      <c r="K27" s="213">
        <f t="shared" si="1"/>
        <v>1434</v>
      </c>
      <c r="L27" s="307">
        <f t="shared" si="2"/>
        <v>0</v>
      </c>
    </row>
    <row r="28" spans="2:12" outlineLevel="1" x14ac:dyDescent="0.25">
      <c r="B28" s="102">
        <v>112</v>
      </c>
      <c r="C28" s="83" t="s">
        <v>230</v>
      </c>
      <c r="D28" s="10" t="s">
        <v>15</v>
      </c>
      <c r="E28" s="1" t="s">
        <v>21</v>
      </c>
      <c r="F28" s="19">
        <v>1</v>
      </c>
      <c r="G28" s="17">
        <f t="shared" si="3"/>
        <v>1</v>
      </c>
      <c r="H28" s="305"/>
      <c r="I28" s="85">
        <f t="shared" si="0"/>
        <v>0</v>
      </c>
      <c r="J28" s="47">
        <v>1</v>
      </c>
      <c r="K28" s="213">
        <f t="shared" si="1"/>
        <v>3</v>
      </c>
      <c r="L28" s="307">
        <f t="shared" si="2"/>
        <v>0</v>
      </c>
    </row>
    <row r="29" spans="2:12" outlineLevel="1" x14ac:dyDescent="0.25">
      <c r="B29" s="102">
        <v>113</v>
      </c>
      <c r="C29" s="83" t="s">
        <v>40</v>
      </c>
      <c r="D29" s="10" t="s">
        <v>15</v>
      </c>
      <c r="E29" s="1" t="s">
        <v>21</v>
      </c>
      <c r="F29" s="19">
        <v>1</v>
      </c>
      <c r="G29" s="17">
        <f t="shared" si="3"/>
        <v>1</v>
      </c>
      <c r="H29" s="305"/>
      <c r="I29" s="85">
        <f t="shared" si="0"/>
        <v>0</v>
      </c>
      <c r="J29" s="47">
        <v>1</v>
      </c>
      <c r="K29" s="213">
        <f t="shared" ref="K29:K30" si="4">G29*3</f>
        <v>3</v>
      </c>
      <c r="L29" s="307">
        <f t="shared" ref="L29:L30" si="5">K29*H29</f>
        <v>0</v>
      </c>
    </row>
    <row r="30" spans="2:12" ht="30" outlineLevel="1" x14ac:dyDescent="0.25">
      <c r="B30" s="102">
        <v>114</v>
      </c>
      <c r="C30" s="199" t="s">
        <v>151</v>
      </c>
      <c r="D30" s="10" t="s">
        <v>15</v>
      </c>
      <c r="E30" s="1" t="s">
        <v>21</v>
      </c>
      <c r="F30" s="19">
        <v>1</v>
      </c>
      <c r="G30" s="17">
        <f t="shared" si="3"/>
        <v>1</v>
      </c>
      <c r="H30" s="305"/>
      <c r="I30" s="85">
        <f t="shared" si="0"/>
        <v>0</v>
      </c>
      <c r="J30" s="47">
        <v>1</v>
      </c>
      <c r="K30" s="213">
        <f t="shared" si="4"/>
        <v>3</v>
      </c>
      <c r="L30" s="307">
        <f t="shared" si="5"/>
        <v>0</v>
      </c>
    </row>
    <row r="31" spans="2:12" ht="15.75" outlineLevel="1" x14ac:dyDescent="0.25">
      <c r="B31" s="319"/>
      <c r="C31" s="320" t="s">
        <v>231</v>
      </c>
      <c r="D31" s="321"/>
      <c r="E31" s="322"/>
      <c r="F31" s="323"/>
      <c r="G31" s="324"/>
      <c r="H31" s="325"/>
      <c r="I31" s="326"/>
      <c r="J31" s="323"/>
      <c r="K31" s="327"/>
      <c r="L31" s="328"/>
    </row>
    <row r="32" spans="2:12" outlineLevel="1" x14ac:dyDescent="0.25">
      <c r="B32" s="137">
        <v>115</v>
      </c>
      <c r="C32" s="318" t="s">
        <v>442</v>
      </c>
      <c r="D32" s="21" t="s">
        <v>15</v>
      </c>
      <c r="E32" s="22" t="s">
        <v>21</v>
      </c>
      <c r="F32" s="30">
        <v>1</v>
      </c>
      <c r="G32" s="23">
        <f t="shared" ref="G32" si="6">F32*J32</f>
        <v>1</v>
      </c>
      <c r="H32" s="304"/>
      <c r="I32" s="213">
        <f t="shared" ref="I32" si="7">G32*H32</f>
        <v>0</v>
      </c>
      <c r="J32" s="55">
        <v>1</v>
      </c>
      <c r="K32" s="213">
        <f t="shared" ref="K32" si="8">G32*3</f>
        <v>3</v>
      </c>
      <c r="L32" s="307">
        <f t="shared" ref="L32" si="9">K32*H32</f>
        <v>0</v>
      </c>
    </row>
    <row r="33" spans="2:12" ht="15.75" outlineLevel="1" x14ac:dyDescent="0.25">
      <c r="B33" s="319"/>
      <c r="C33" s="330" t="s">
        <v>232</v>
      </c>
      <c r="D33" s="321"/>
      <c r="E33" s="322"/>
      <c r="F33" s="323"/>
      <c r="G33" s="324"/>
      <c r="H33" s="325"/>
      <c r="I33" s="326"/>
      <c r="J33" s="323"/>
      <c r="K33" s="327"/>
      <c r="L33" s="328"/>
    </row>
    <row r="34" spans="2:12" outlineLevel="1" x14ac:dyDescent="0.25">
      <c r="B34" s="137">
        <v>116</v>
      </c>
      <c r="C34" s="329" t="s">
        <v>233</v>
      </c>
      <c r="D34" s="21" t="s">
        <v>135</v>
      </c>
      <c r="E34" s="22" t="s">
        <v>14</v>
      </c>
      <c r="F34" s="30">
        <v>5</v>
      </c>
      <c r="G34" s="23">
        <f t="shared" ref="G34" si="10">F34*J34</f>
        <v>10</v>
      </c>
      <c r="H34" s="304"/>
      <c r="I34" s="213">
        <f t="shared" ref="I34:I54" si="11">G34*H34</f>
        <v>0</v>
      </c>
      <c r="J34" s="55">
        <v>2</v>
      </c>
      <c r="K34" s="213">
        <f t="shared" ref="K34:K54" si="12">G34*3</f>
        <v>30</v>
      </c>
      <c r="L34" s="307">
        <f t="shared" ref="L34:L54" si="13">K34*H34</f>
        <v>0</v>
      </c>
    </row>
    <row r="35" spans="2:12" ht="60" outlineLevel="1" x14ac:dyDescent="0.25">
      <c r="B35" s="102">
        <v>117</v>
      </c>
      <c r="C35" s="199" t="s">
        <v>19</v>
      </c>
      <c r="D35" s="10" t="s">
        <v>135</v>
      </c>
      <c r="E35" s="1" t="s">
        <v>14</v>
      </c>
      <c r="F35" s="19">
        <v>286</v>
      </c>
      <c r="G35" s="17">
        <f>F35*J35</f>
        <v>572</v>
      </c>
      <c r="H35" s="305"/>
      <c r="I35" s="85">
        <f t="shared" si="11"/>
        <v>0</v>
      </c>
      <c r="J35" s="47">
        <v>2</v>
      </c>
      <c r="K35" s="213">
        <f t="shared" si="12"/>
        <v>1716</v>
      </c>
      <c r="L35" s="307">
        <f t="shared" si="13"/>
        <v>0</v>
      </c>
    </row>
    <row r="36" spans="2:12" outlineLevel="1" x14ac:dyDescent="0.25">
      <c r="B36" s="102">
        <v>118</v>
      </c>
      <c r="C36" s="199" t="s">
        <v>20</v>
      </c>
      <c r="D36" s="10" t="s">
        <v>135</v>
      </c>
      <c r="E36" s="1" t="s">
        <v>21</v>
      </c>
      <c r="F36" s="19">
        <v>1</v>
      </c>
      <c r="G36" s="17">
        <f t="shared" ref="G36:G54" si="14">F36*J36</f>
        <v>2</v>
      </c>
      <c r="H36" s="305"/>
      <c r="I36" s="85">
        <f t="shared" si="11"/>
        <v>0</v>
      </c>
      <c r="J36" s="47">
        <v>2</v>
      </c>
      <c r="K36" s="213">
        <f t="shared" si="12"/>
        <v>6</v>
      </c>
      <c r="L36" s="307">
        <f t="shared" si="13"/>
        <v>0</v>
      </c>
    </row>
    <row r="37" spans="2:12" outlineLevel="1" x14ac:dyDescent="0.25">
      <c r="B37" s="137">
        <v>119</v>
      </c>
      <c r="C37" s="199" t="s">
        <v>22</v>
      </c>
      <c r="D37" s="10" t="s">
        <v>15</v>
      </c>
      <c r="E37" s="1" t="s">
        <v>21</v>
      </c>
      <c r="F37" s="19">
        <v>1</v>
      </c>
      <c r="G37" s="17">
        <f t="shared" si="14"/>
        <v>1</v>
      </c>
      <c r="H37" s="305"/>
      <c r="I37" s="85">
        <f t="shared" si="11"/>
        <v>0</v>
      </c>
      <c r="J37" s="47">
        <v>1</v>
      </c>
      <c r="K37" s="213">
        <f t="shared" si="12"/>
        <v>3</v>
      </c>
      <c r="L37" s="307">
        <f t="shared" si="13"/>
        <v>0</v>
      </c>
    </row>
    <row r="38" spans="2:12" outlineLevel="1" x14ac:dyDescent="0.25">
      <c r="B38" s="102">
        <v>120</v>
      </c>
      <c r="C38" s="199" t="s">
        <v>152</v>
      </c>
      <c r="D38" s="10" t="s">
        <v>135</v>
      </c>
      <c r="E38" s="1" t="s">
        <v>21</v>
      </c>
      <c r="F38" s="19">
        <v>1</v>
      </c>
      <c r="G38" s="17">
        <f t="shared" si="14"/>
        <v>2</v>
      </c>
      <c r="H38" s="305"/>
      <c r="I38" s="85">
        <f t="shared" si="11"/>
        <v>0</v>
      </c>
      <c r="J38" s="47">
        <v>2</v>
      </c>
      <c r="K38" s="213">
        <f t="shared" si="12"/>
        <v>6</v>
      </c>
      <c r="L38" s="307">
        <f t="shared" si="13"/>
        <v>0</v>
      </c>
    </row>
    <row r="39" spans="2:12" outlineLevel="1" x14ac:dyDescent="0.25">
      <c r="B39" s="102">
        <v>121</v>
      </c>
      <c r="C39" s="199" t="s">
        <v>24</v>
      </c>
      <c r="D39" s="10" t="s">
        <v>15</v>
      </c>
      <c r="E39" s="1" t="s">
        <v>21</v>
      </c>
      <c r="F39" s="19">
        <v>1</v>
      </c>
      <c r="G39" s="17">
        <f t="shared" si="14"/>
        <v>1</v>
      </c>
      <c r="H39" s="305"/>
      <c r="I39" s="85">
        <f t="shared" si="11"/>
        <v>0</v>
      </c>
      <c r="J39" s="47">
        <v>1</v>
      </c>
      <c r="K39" s="213">
        <f t="shared" si="12"/>
        <v>3</v>
      </c>
      <c r="L39" s="307">
        <f t="shared" si="13"/>
        <v>0</v>
      </c>
    </row>
    <row r="40" spans="2:12" outlineLevel="1" x14ac:dyDescent="0.25">
      <c r="B40" s="137">
        <v>122</v>
      </c>
      <c r="C40" s="199" t="s">
        <v>25</v>
      </c>
      <c r="D40" s="10" t="s">
        <v>15</v>
      </c>
      <c r="E40" s="1" t="s">
        <v>21</v>
      </c>
      <c r="F40" s="19">
        <v>1</v>
      </c>
      <c r="G40" s="17">
        <f t="shared" si="14"/>
        <v>1</v>
      </c>
      <c r="H40" s="305"/>
      <c r="I40" s="85">
        <f t="shared" si="11"/>
        <v>0</v>
      </c>
      <c r="J40" s="47">
        <v>1</v>
      </c>
      <c r="K40" s="213">
        <f t="shared" si="12"/>
        <v>3</v>
      </c>
      <c r="L40" s="307">
        <f t="shared" si="13"/>
        <v>0</v>
      </c>
    </row>
    <row r="41" spans="2:12" ht="30" outlineLevel="1" x14ac:dyDescent="0.25">
      <c r="B41" s="102">
        <v>123</v>
      </c>
      <c r="C41" s="199" t="s">
        <v>417</v>
      </c>
      <c r="D41" s="10" t="s">
        <v>15</v>
      </c>
      <c r="E41" s="1" t="s">
        <v>21</v>
      </c>
      <c r="F41" s="19">
        <v>1</v>
      </c>
      <c r="G41" s="17">
        <f t="shared" si="14"/>
        <v>1</v>
      </c>
      <c r="H41" s="305"/>
      <c r="I41" s="85">
        <f t="shared" si="11"/>
        <v>0</v>
      </c>
      <c r="J41" s="47">
        <v>1</v>
      </c>
      <c r="K41" s="213">
        <f t="shared" si="12"/>
        <v>3</v>
      </c>
      <c r="L41" s="307">
        <f t="shared" si="13"/>
        <v>0</v>
      </c>
    </row>
    <row r="42" spans="2:12" outlineLevel="1" x14ac:dyDescent="0.25">
      <c r="B42" s="102">
        <v>124</v>
      </c>
      <c r="C42" s="199" t="s">
        <v>39</v>
      </c>
      <c r="D42" s="10" t="s">
        <v>15</v>
      </c>
      <c r="E42" s="84" t="s">
        <v>21</v>
      </c>
      <c r="F42" s="80">
        <v>478</v>
      </c>
      <c r="G42" s="85">
        <f t="shared" si="14"/>
        <v>478</v>
      </c>
      <c r="H42" s="305"/>
      <c r="I42" s="85">
        <f t="shared" si="11"/>
        <v>0</v>
      </c>
      <c r="J42" s="95">
        <v>1</v>
      </c>
      <c r="K42" s="213">
        <f t="shared" si="12"/>
        <v>1434</v>
      </c>
      <c r="L42" s="307">
        <f t="shared" si="13"/>
        <v>0</v>
      </c>
    </row>
    <row r="43" spans="2:12" ht="30" outlineLevel="1" x14ac:dyDescent="0.25">
      <c r="B43" s="137">
        <v>125</v>
      </c>
      <c r="C43" s="199" t="s">
        <v>372</v>
      </c>
      <c r="D43" s="10" t="s">
        <v>249</v>
      </c>
      <c r="E43" s="1" t="s">
        <v>14</v>
      </c>
      <c r="F43" s="19">
        <v>71</v>
      </c>
      <c r="G43" s="17">
        <f t="shared" si="14"/>
        <v>71</v>
      </c>
      <c r="H43" s="305"/>
      <c r="I43" s="85">
        <f t="shared" si="11"/>
        <v>0</v>
      </c>
      <c r="J43" s="47">
        <v>1</v>
      </c>
      <c r="K43" s="213">
        <f t="shared" si="12"/>
        <v>213</v>
      </c>
      <c r="L43" s="307">
        <f t="shared" si="13"/>
        <v>0</v>
      </c>
    </row>
    <row r="44" spans="2:12" ht="30" outlineLevel="1" x14ac:dyDescent="0.25">
      <c r="B44" s="102">
        <v>126</v>
      </c>
      <c r="C44" s="199" t="s">
        <v>259</v>
      </c>
      <c r="D44" s="10" t="s">
        <v>249</v>
      </c>
      <c r="E44" s="1" t="s">
        <v>21</v>
      </c>
      <c r="F44" s="19">
        <v>1</v>
      </c>
      <c r="G44" s="17">
        <f t="shared" si="14"/>
        <v>1</v>
      </c>
      <c r="H44" s="305"/>
      <c r="I44" s="85">
        <f t="shared" si="11"/>
        <v>0</v>
      </c>
      <c r="J44" s="47">
        <v>1</v>
      </c>
      <c r="K44" s="213">
        <f t="shared" si="12"/>
        <v>3</v>
      </c>
      <c r="L44" s="307">
        <f t="shared" si="13"/>
        <v>0</v>
      </c>
    </row>
    <row r="45" spans="2:12" ht="30" outlineLevel="1" x14ac:dyDescent="0.25">
      <c r="B45" s="102">
        <v>127</v>
      </c>
      <c r="C45" s="18" t="s">
        <v>431</v>
      </c>
      <c r="D45" s="10" t="s">
        <v>249</v>
      </c>
      <c r="E45" s="1" t="s">
        <v>21</v>
      </c>
      <c r="F45" s="19">
        <v>1</v>
      </c>
      <c r="G45" s="17">
        <f t="shared" si="14"/>
        <v>1</v>
      </c>
      <c r="H45" s="305"/>
      <c r="I45" s="85">
        <f t="shared" si="11"/>
        <v>0</v>
      </c>
      <c r="J45" s="47">
        <v>1</v>
      </c>
      <c r="K45" s="213">
        <f t="shared" si="12"/>
        <v>3</v>
      </c>
      <c r="L45" s="307">
        <f t="shared" si="13"/>
        <v>0</v>
      </c>
    </row>
    <row r="46" spans="2:12" ht="30" outlineLevel="1" x14ac:dyDescent="0.25">
      <c r="B46" s="137">
        <v>128</v>
      </c>
      <c r="C46" s="199" t="s">
        <v>370</v>
      </c>
      <c r="D46" s="10" t="s">
        <v>249</v>
      </c>
      <c r="E46" s="1" t="s">
        <v>14</v>
      </c>
      <c r="F46" s="19">
        <v>8</v>
      </c>
      <c r="G46" s="17">
        <f t="shared" si="14"/>
        <v>8</v>
      </c>
      <c r="H46" s="305"/>
      <c r="I46" s="85">
        <f t="shared" si="11"/>
        <v>0</v>
      </c>
      <c r="J46" s="47">
        <v>1</v>
      </c>
      <c r="K46" s="213">
        <f t="shared" si="12"/>
        <v>24</v>
      </c>
      <c r="L46" s="307">
        <f t="shared" si="13"/>
        <v>0</v>
      </c>
    </row>
    <row r="47" spans="2:12" ht="30" outlineLevel="1" x14ac:dyDescent="0.25">
      <c r="B47" s="102">
        <v>129</v>
      </c>
      <c r="C47" s="199" t="s">
        <v>432</v>
      </c>
      <c r="D47" s="10" t="s">
        <v>249</v>
      </c>
      <c r="E47" s="1" t="s">
        <v>21</v>
      </c>
      <c r="F47" s="19">
        <v>1</v>
      </c>
      <c r="G47" s="17">
        <f t="shared" si="14"/>
        <v>1</v>
      </c>
      <c r="H47" s="305"/>
      <c r="I47" s="85">
        <f t="shared" si="11"/>
        <v>0</v>
      </c>
      <c r="J47" s="47">
        <v>1</v>
      </c>
      <c r="K47" s="213">
        <f t="shared" si="12"/>
        <v>3</v>
      </c>
      <c r="L47" s="307">
        <f t="shared" si="13"/>
        <v>0</v>
      </c>
    </row>
    <row r="48" spans="2:12" ht="30" outlineLevel="1" x14ac:dyDescent="0.25">
      <c r="B48" s="102">
        <v>130</v>
      </c>
      <c r="C48" s="199" t="s">
        <v>374</v>
      </c>
      <c r="D48" s="10" t="s">
        <v>249</v>
      </c>
      <c r="E48" s="1" t="s">
        <v>14</v>
      </c>
      <c r="F48" s="19">
        <v>35</v>
      </c>
      <c r="G48" s="17">
        <f t="shared" si="14"/>
        <v>35</v>
      </c>
      <c r="H48" s="305"/>
      <c r="I48" s="85">
        <f t="shared" si="11"/>
        <v>0</v>
      </c>
      <c r="J48" s="47">
        <v>1</v>
      </c>
      <c r="K48" s="213">
        <f t="shared" si="12"/>
        <v>105</v>
      </c>
      <c r="L48" s="307">
        <f t="shared" si="13"/>
        <v>0</v>
      </c>
    </row>
    <row r="49" spans="2:12" ht="30" outlineLevel="1" x14ac:dyDescent="0.25">
      <c r="B49" s="137">
        <v>131</v>
      </c>
      <c r="C49" s="199" t="s">
        <v>433</v>
      </c>
      <c r="D49" s="10" t="s">
        <v>249</v>
      </c>
      <c r="E49" s="1" t="s">
        <v>21</v>
      </c>
      <c r="F49" s="19">
        <v>1</v>
      </c>
      <c r="G49" s="17">
        <f t="shared" si="14"/>
        <v>1</v>
      </c>
      <c r="H49" s="305"/>
      <c r="I49" s="85">
        <f t="shared" si="11"/>
        <v>0</v>
      </c>
      <c r="J49" s="47">
        <v>1</v>
      </c>
      <c r="K49" s="213">
        <f t="shared" si="12"/>
        <v>3</v>
      </c>
      <c r="L49" s="307">
        <f t="shared" si="13"/>
        <v>0</v>
      </c>
    </row>
    <row r="50" spans="2:12" ht="30" outlineLevel="1" x14ac:dyDescent="0.25">
      <c r="B50" s="102">
        <v>132</v>
      </c>
      <c r="C50" s="199" t="s">
        <v>375</v>
      </c>
      <c r="D50" s="10" t="s">
        <v>249</v>
      </c>
      <c r="E50" s="1" t="s">
        <v>14</v>
      </c>
      <c r="F50" s="19">
        <v>10</v>
      </c>
      <c r="G50" s="17">
        <f t="shared" si="14"/>
        <v>10</v>
      </c>
      <c r="H50" s="305"/>
      <c r="I50" s="85">
        <f t="shared" si="11"/>
        <v>0</v>
      </c>
      <c r="J50" s="47">
        <v>1</v>
      </c>
      <c r="K50" s="213">
        <f t="shared" si="12"/>
        <v>30</v>
      </c>
      <c r="L50" s="307">
        <f t="shared" si="13"/>
        <v>0</v>
      </c>
    </row>
    <row r="51" spans="2:12" ht="30" outlineLevel="1" x14ac:dyDescent="0.25">
      <c r="B51" s="102">
        <v>133</v>
      </c>
      <c r="C51" s="199" t="s">
        <v>434</v>
      </c>
      <c r="D51" s="10" t="s">
        <v>249</v>
      </c>
      <c r="E51" s="1" t="s">
        <v>21</v>
      </c>
      <c r="F51" s="19">
        <v>1</v>
      </c>
      <c r="G51" s="17">
        <f t="shared" si="14"/>
        <v>1</v>
      </c>
      <c r="H51" s="305"/>
      <c r="I51" s="85">
        <f t="shared" si="11"/>
        <v>0</v>
      </c>
      <c r="J51" s="47">
        <v>1</v>
      </c>
      <c r="K51" s="213">
        <f t="shared" si="12"/>
        <v>3</v>
      </c>
      <c r="L51" s="307">
        <f t="shared" si="13"/>
        <v>0</v>
      </c>
    </row>
    <row r="52" spans="2:12" outlineLevel="1" x14ac:dyDescent="0.25">
      <c r="B52" s="137">
        <v>134</v>
      </c>
      <c r="C52" s="199" t="s">
        <v>260</v>
      </c>
      <c r="D52" s="10" t="s">
        <v>249</v>
      </c>
      <c r="E52" s="1" t="s">
        <v>21</v>
      </c>
      <c r="F52" s="19">
        <v>1</v>
      </c>
      <c r="G52" s="17">
        <f t="shared" si="14"/>
        <v>1</v>
      </c>
      <c r="H52" s="305"/>
      <c r="I52" s="85">
        <f t="shared" si="11"/>
        <v>0</v>
      </c>
      <c r="J52" s="47">
        <v>1</v>
      </c>
      <c r="K52" s="213">
        <f t="shared" si="12"/>
        <v>3</v>
      </c>
      <c r="L52" s="307">
        <f t="shared" si="13"/>
        <v>0</v>
      </c>
    </row>
    <row r="53" spans="2:12" ht="30" outlineLevel="1" x14ac:dyDescent="0.25">
      <c r="B53" s="102">
        <v>135</v>
      </c>
      <c r="C53" s="199" t="s">
        <v>376</v>
      </c>
      <c r="D53" s="10" t="s">
        <v>249</v>
      </c>
      <c r="E53" s="1" t="s">
        <v>14</v>
      </c>
      <c r="F53" s="19">
        <v>3</v>
      </c>
      <c r="G53" s="17">
        <f t="shared" si="14"/>
        <v>3</v>
      </c>
      <c r="H53" s="305"/>
      <c r="I53" s="85">
        <f t="shared" si="11"/>
        <v>0</v>
      </c>
      <c r="J53" s="47">
        <v>1</v>
      </c>
      <c r="K53" s="213">
        <f t="shared" si="12"/>
        <v>9</v>
      </c>
      <c r="L53" s="307">
        <f t="shared" si="13"/>
        <v>0</v>
      </c>
    </row>
    <row r="54" spans="2:12" ht="30" outlineLevel="1" x14ac:dyDescent="0.25">
      <c r="B54" s="102">
        <v>136</v>
      </c>
      <c r="C54" s="199" t="s">
        <v>258</v>
      </c>
      <c r="D54" s="10" t="s">
        <v>249</v>
      </c>
      <c r="E54" s="1" t="s">
        <v>21</v>
      </c>
      <c r="F54" s="19">
        <v>1</v>
      </c>
      <c r="G54" s="17">
        <f t="shared" si="14"/>
        <v>1</v>
      </c>
      <c r="H54" s="305"/>
      <c r="I54" s="85">
        <f t="shared" si="11"/>
        <v>0</v>
      </c>
      <c r="J54" s="47">
        <v>1</v>
      </c>
      <c r="K54" s="213">
        <f t="shared" si="12"/>
        <v>3</v>
      </c>
      <c r="L54" s="307">
        <f t="shared" si="13"/>
        <v>0</v>
      </c>
    </row>
    <row r="55" spans="2:12" ht="21.75" outlineLevel="1" thickBot="1" x14ac:dyDescent="0.3">
      <c r="B55" s="90"/>
      <c r="C55" s="89"/>
      <c r="D55" s="90"/>
      <c r="E55" s="91"/>
      <c r="F55" s="92"/>
      <c r="G55" s="93"/>
      <c r="H55" s="248"/>
      <c r="I55" s="226"/>
      <c r="J55" s="79"/>
    </row>
    <row r="56" spans="2:12" ht="16.5" thickBot="1" x14ac:dyDescent="0.3">
      <c r="B56" s="57" t="s">
        <v>253</v>
      </c>
      <c r="C56" s="38" t="s">
        <v>153</v>
      </c>
      <c r="D56" s="39"/>
      <c r="E56" s="40"/>
      <c r="F56" s="40"/>
      <c r="G56" s="40"/>
      <c r="H56" s="212"/>
      <c r="I56" s="212">
        <f>SUM(I6:I54)</f>
        <v>0</v>
      </c>
      <c r="J56" s="59"/>
      <c r="K56" s="275"/>
      <c r="L56" s="212">
        <f>SUM(L6:L54)</f>
        <v>0</v>
      </c>
    </row>
    <row r="57" spans="2:12" x14ac:dyDescent="0.25">
      <c r="B57" s="60"/>
      <c r="C57" s="200"/>
      <c r="D57" s="60"/>
      <c r="E57" s="7"/>
      <c r="F57" s="65"/>
      <c r="G57" s="66"/>
      <c r="H57" s="249"/>
      <c r="I57" s="227"/>
      <c r="J57" s="65"/>
    </row>
    <row r="58" spans="2:12" ht="15" customHeight="1" x14ac:dyDescent="0.25">
      <c r="C58" s="86"/>
    </row>
    <row r="59" spans="2:12" ht="15" customHeight="1" x14ac:dyDescent="0.25">
      <c r="B59" s="171"/>
      <c r="C59" s="201"/>
      <c r="D59" s="171"/>
      <c r="E59" s="171"/>
      <c r="F59" s="171"/>
      <c r="G59" s="171"/>
      <c r="H59" s="201"/>
    </row>
    <row r="60" spans="2:12" ht="15" customHeight="1" x14ac:dyDescent="0.25">
      <c r="B60" s="171"/>
      <c r="C60" s="171"/>
      <c r="D60" s="171"/>
      <c r="E60" s="171"/>
      <c r="F60" s="171"/>
      <c r="G60" s="171"/>
      <c r="H60" s="201"/>
    </row>
    <row r="61" spans="2:12" ht="15" customHeight="1" x14ac:dyDescent="0.25">
      <c r="B61" s="171"/>
      <c r="C61" s="171"/>
      <c r="D61" s="171"/>
      <c r="E61" s="171"/>
      <c r="F61" s="171"/>
      <c r="G61" s="171"/>
      <c r="H61" s="201"/>
    </row>
    <row r="62" spans="2:12" ht="15" customHeight="1" x14ac:dyDescent="0.25"/>
  </sheetData>
  <mergeCells count="1">
    <mergeCell ref="B2:L2"/>
  </mergeCells>
  <pageMargins left="0.7" right="0.7" top="0.78740157499999996" bottom="0.78740157499999996" header="0.3" footer="0.3"/>
  <pageSetup paperSize="9" scale="66" orientation="landscape" r:id="rId1"/>
  <headerFooter>
    <oddHeader>&amp;CSoupis prací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20</vt:i4>
      </vt:variant>
    </vt:vector>
  </HeadingPairs>
  <TitlesOfParts>
    <vt:vector size="39" baseType="lpstr">
      <vt:lpstr>Rekapitulace</vt:lpstr>
      <vt:lpstr>Personální zajištění</vt:lpstr>
      <vt:lpstr>Obecné servisní zajištění</vt:lpstr>
      <vt:lpstr>ZAT Provozní činnosti</vt:lpstr>
      <vt:lpstr>ZAT Kontrola - Stavební část</vt:lpstr>
      <vt:lpstr>ZAT Údržba - Stavební část</vt:lpstr>
      <vt:lpstr>ZAT Údržba - Technologická část</vt:lpstr>
      <vt:lpstr>SAT Provozní činnost</vt:lpstr>
      <vt:lpstr>SAT Kontrola - Stavební část</vt:lpstr>
      <vt:lpstr>SAT Údržba - Stavební část</vt:lpstr>
      <vt:lpstr>ATM Provozní činnosti</vt:lpstr>
      <vt:lpstr>ATM Kontrola - Stavební část</vt:lpstr>
      <vt:lpstr>ATM Údržba - Stavební část</vt:lpstr>
      <vt:lpstr>TAT Provozní činnosti</vt:lpstr>
      <vt:lpstr>TAT Kontrola - Stavební část</vt:lpstr>
      <vt:lpstr>TAT Údržba - Stavební část</vt:lpstr>
      <vt:lpstr>LAT Provozní činnosti</vt:lpstr>
      <vt:lpstr>LAT Kontrola - Stavební část</vt:lpstr>
      <vt:lpstr>LAT Údržba - Stavební část</vt:lpstr>
      <vt:lpstr>'LAT Údržba - Stavební část'!_Toc42072120</vt:lpstr>
      <vt:lpstr>'ATM Kontrola - Stavební část'!Oblast_tisku</vt:lpstr>
      <vt:lpstr>'ATM Provozní činnosti'!Oblast_tisku</vt:lpstr>
      <vt:lpstr>'ATM Údržba - Stavební část'!Oblast_tisku</vt:lpstr>
      <vt:lpstr>'LAT Kontrola - Stavební část'!Oblast_tisku</vt:lpstr>
      <vt:lpstr>'LAT Provozní činnosti'!Oblast_tisku</vt:lpstr>
      <vt:lpstr>'LAT Údržba - Stavební část'!Oblast_tisku</vt:lpstr>
      <vt:lpstr>'Obecné servisní zajištění'!Oblast_tisku</vt:lpstr>
      <vt:lpstr>'Personální zajištění'!Oblast_tisku</vt:lpstr>
      <vt:lpstr>Rekapitulace!Oblast_tisku</vt:lpstr>
      <vt:lpstr>'SAT Kontrola - Stavební část'!Oblast_tisku</vt:lpstr>
      <vt:lpstr>'SAT Provozní činnost'!Oblast_tisku</vt:lpstr>
      <vt:lpstr>'SAT Údržba - Stavební část'!Oblast_tisku</vt:lpstr>
      <vt:lpstr>'TAT Kontrola - Stavební část'!Oblast_tisku</vt:lpstr>
      <vt:lpstr>'TAT Provozní činnosti'!Oblast_tisku</vt:lpstr>
      <vt:lpstr>'TAT Údržba - Stavební část'!Oblast_tisku</vt:lpstr>
      <vt:lpstr>'ZAT Kontrola - Stavební část'!Oblast_tisku</vt:lpstr>
      <vt:lpstr>'ZAT Provozní činnosti'!Oblast_tisku</vt:lpstr>
      <vt:lpstr>'ZAT Údržba - Stavební část'!Oblast_tisku</vt:lpstr>
      <vt:lpstr>'ZAT Údržba - Technologická část'!Oblast_tisku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Honzátková Kateřina</dc:creator>
  <cp:lastModifiedBy>Honzátková Kateřina</cp:lastModifiedBy>
  <cp:lastPrinted>2020-07-20T14:26:14Z</cp:lastPrinted>
  <dcterms:created xsi:type="dcterms:W3CDTF">2018-05-11T05:52:03Z</dcterms:created>
  <dcterms:modified xsi:type="dcterms:W3CDTF">2020-12-01T13:29:00Z</dcterms:modified>
</cp:coreProperties>
</file>